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20" windowWidth="16380" windowHeight="7770" activeTab="1"/>
  </bookViews>
  <sheets>
    <sheet name="Титульник" sheetId="1" r:id="rId1"/>
    <sheet name="1 курс" sheetId="2" r:id="rId2"/>
    <sheet name=" 2-4курс" sheetId="3" r:id="rId3"/>
  </sheets>
  <definedNames/>
  <calcPr fullCalcOnLoad="1"/>
</workbook>
</file>

<file path=xl/sharedStrings.xml><?xml version="1.0" encoding="utf-8"?>
<sst xmlns="http://schemas.openxmlformats.org/spreadsheetml/2006/main" count="241" uniqueCount="157">
  <si>
    <t>индекс</t>
  </si>
  <si>
    <t>Наименование циклов, дисциплин, профессиональных модулей, МДК, практик</t>
  </si>
  <si>
    <t>Распределение учебной нагрузки и промежуточной аттестации по курсам и семестрам</t>
  </si>
  <si>
    <t>2 курс</t>
  </si>
  <si>
    <t>3 курс</t>
  </si>
  <si>
    <t>Всего</t>
  </si>
  <si>
    <t>учебные занятия</t>
  </si>
  <si>
    <t>урок</t>
  </si>
  <si>
    <t>семинар</t>
  </si>
  <si>
    <t>лекция</t>
  </si>
  <si>
    <t>лабораторно - практические занятия</t>
  </si>
  <si>
    <t>Лаборно-практические занятия</t>
  </si>
  <si>
    <t>История</t>
  </si>
  <si>
    <t>Физическая культура</t>
  </si>
  <si>
    <t>Математика</t>
  </si>
  <si>
    <t>ВСЕГО</t>
  </si>
  <si>
    <t>П.00</t>
  </si>
  <si>
    <t>ОП.00</t>
  </si>
  <si>
    <t>Общепрофессиональный цикл</t>
  </si>
  <si>
    <t>Материаловедение</t>
  </si>
  <si>
    <t>Безопасность жизнедеятельности</t>
  </si>
  <si>
    <t>МДК.01.01</t>
  </si>
  <si>
    <t>МДК.01.02</t>
  </si>
  <si>
    <t>МДК.02.01</t>
  </si>
  <si>
    <t>Государственная итоговая аттестация</t>
  </si>
  <si>
    <t>Итого</t>
  </si>
  <si>
    <t>дисциплин и МДК</t>
  </si>
  <si>
    <t>учебной практики</t>
  </si>
  <si>
    <t>Производств. практики</t>
  </si>
  <si>
    <t>экзаменов</t>
  </si>
  <si>
    <t>Дифф. зачетов</t>
  </si>
  <si>
    <t>Зачетов</t>
  </si>
  <si>
    <t>консультация</t>
  </si>
  <si>
    <t>самостоятельная работа</t>
  </si>
  <si>
    <t>объем работы обучающихся во взаимодействии с преподавателем (час)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</si>
  <si>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</si>
  <si>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</si>
  <si>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</si>
  <si>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</si>
  <si>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</si>
  <si>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</si>
  <si>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</si>
  <si>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ОГСЭ.04</t>
  </si>
  <si>
    <t>ЕН.00</t>
  </si>
  <si>
    <t xml:space="preserve">Математический и общий естественнонаучный цикл </t>
  </si>
  <si>
    <t>ЕН.01.</t>
  </si>
  <si>
    <t>ЕН.02.</t>
  </si>
  <si>
    <t>ЕН.03.</t>
  </si>
  <si>
    <t>Экологические основы природопользования</t>
  </si>
  <si>
    <t>ОП. 01</t>
  </si>
  <si>
    <t>Инженерная графика</t>
  </si>
  <si>
    <t>ОП. 02</t>
  </si>
  <si>
    <t>ОП. 03.</t>
  </si>
  <si>
    <t>Техническая механика</t>
  </si>
  <si>
    <t>ОП. 04.</t>
  </si>
  <si>
    <t>Информационные технологии в профессиональной деятельности</t>
  </si>
  <si>
    <t>Профессиональный цикл</t>
  </si>
  <si>
    <t>ПМ. 01</t>
  </si>
  <si>
    <t>УП. 01</t>
  </si>
  <si>
    <t>УП. 02</t>
  </si>
  <si>
    <t>УП. 03</t>
  </si>
  <si>
    <t>УП. 04</t>
  </si>
  <si>
    <t>ПДП.00</t>
  </si>
  <si>
    <t xml:space="preserve">Преддипломная практика </t>
  </si>
  <si>
    <t>Промежуточная аттестация</t>
  </si>
  <si>
    <t>Вариативная часть образовательной программы</t>
  </si>
  <si>
    <t>ГИА.00</t>
  </si>
  <si>
    <t>ОП. 10</t>
  </si>
  <si>
    <t>Компьютерная графика</t>
  </si>
  <si>
    <t xml:space="preserve">всего </t>
  </si>
  <si>
    <t>4 курс</t>
  </si>
  <si>
    <t xml:space="preserve">Итого часов учебной нагрузки обучаю-щихся (час) </t>
  </si>
  <si>
    <t>Итого часов с учетом ВЧ</t>
  </si>
  <si>
    <t>Вариативная часть</t>
  </si>
  <si>
    <t xml:space="preserve">Промежуточная аттестация </t>
  </si>
  <si>
    <t>ДЗ</t>
  </si>
  <si>
    <t>4 семестр  23 нед</t>
  </si>
  <si>
    <t>курсовой проект</t>
  </si>
  <si>
    <t>4,6,7</t>
  </si>
  <si>
    <t>Э,      ЭК</t>
  </si>
  <si>
    <t>ОП. 05</t>
  </si>
  <si>
    <t>ОП. 06</t>
  </si>
  <si>
    <t>ОП. 07</t>
  </si>
  <si>
    <t>ОП. 08</t>
  </si>
  <si>
    <t>ОП. 09</t>
  </si>
  <si>
    <t>ОП. 11</t>
  </si>
  <si>
    <t>Правовые основы профессиональной деятельности</t>
  </si>
  <si>
    <t>3 семестр 16 нед</t>
  </si>
  <si>
    <t>8 семестр 0 нед</t>
  </si>
  <si>
    <t>5 семестр 16 нед</t>
  </si>
  <si>
    <t>3-7</t>
  </si>
  <si>
    <t>Организация простых работ  по техническому обслуживанию и ремонту электрического и электромеханического оборудования</t>
  </si>
  <si>
    <t>Электрические машины и аппараты</t>
  </si>
  <si>
    <t>Основы технической эксплуатации и обслуживания электрического и электромеханического оборудования</t>
  </si>
  <si>
    <t xml:space="preserve">Электрическое и электромеханическое оборудование </t>
  </si>
  <si>
    <t>МДК 01.04.</t>
  </si>
  <si>
    <t>Техническое регулирование и контроль качества электрического и электромеханического оборудования</t>
  </si>
  <si>
    <t>МДК 01.05.</t>
  </si>
  <si>
    <t xml:space="preserve">Учебная практика </t>
  </si>
  <si>
    <t>ПП.01</t>
  </si>
  <si>
    <t>Производственная практика (по профилю специальности)</t>
  </si>
  <si>
    <t>Выполнение сервисного обслуживания бытовых машин и приборов</t>
  </si>
  <si>
    <t>ПМ.02</t>
  </si>
  <si>
    <t>Типовые технологические процессы обслуживания бытовых машин и приборов</t>
  </si>
  <si>
    <t>ПП.02</t>
  </si>
  <si>
    <t>ПМ.03</t>
  </si>
  <si>
    <t>Организация деятельности производственного подразделения</t>
  </si>
  <si>
    <t>МДК.03.01</t>
  </si>
  <si>
    <t>Планирование и организация работы структурного подразделения</t>
  </si>
  <si>
    <t>ПП.03</t>
  </si>
  <si>
    <t>ПМ.04</t>
  </si>
  <si>
    <t>ПП.04</t>
  </si>
  <si>
    <t>Психология общения</t>
  </si>
  <si>
    <t>ОГСЭ.05</t>
  </si>
  <si>
    <t>6 семестр 15 недель</t>
  </si>
  <si>
    <t>7 семестр  16 нед</t>
  </si>
  <si>
    <t xml:space="preserve">Электротехника </t>
  </si>
  <si>
    <t>Метрология, стандартизация и сертификация</t>
  </si>
  <si>
    <t xml:space="preserve">Охрана труда </t>
  </si>
  <si>
    <t>Электробезопасность</t>
  </si>
  <si>
    <t>Основы электроники и схемотехники</t>
  </si>
  <si>
    <t>Электроснабжение</t>
  </si>
  <si>
    <t>МДК.01.03</t>
  </si>
  <si>
    <t>7</t>
  </si>
  <si>
    <t>6 7</t>
  </si>
  <si>
    <t>Выполнение работ по профессии 18590 Слесарь-электрик по ремонту электрооборудования</t>
  </si>
  <si>
    <t>МДК.04.01</t>
  </si>
  <si>
    <t>Организация технического обслуживания и ремонта</t>
  </si>
  <si>
    <t>1 курс</t>
  </si>
  <si>
    <t>1 семестр 17 нед</t>
  </si>
  <si>
    <t>2 семестр  22 нед</t>
  </si>
  <si>
    <t>промежуточная аттестация</t>
  </si>
  <si>
    <t>Э</t>
  </si>
  <si>
    <t>идивидуальный проект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</si>
  <si>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</si>
  <si>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</si>
  <si>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</si>
  <si>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</si>
  <si>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</si>
  <si>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</si>
  <si>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 04</t>
  </si>
  <si>
    <t>ОДБ .05</t>
  </si>
  <si>
    <t>Химия</t>
  </si>
  <si>
    <t>ОДБ.06</t>
  </si>
  <si>
    <t>ОДБ.07</t>
  </si>
  <si>
    <t>ОБЖ</t>
  </si>
  <si>
    <t>ОДБ.08</t>
  </si>
  <si>
    <t>Астрономия</t>
  </si>
  <si>
    <t>ОДБ.09</t>
  </si>
  <si>
    <t>Родной (русский) язык</t>
  </si>
  <si>
    <t>ОДП.10</t>
  </si>
  <si>
    <t>ОДП.11</t>
  </si>
  <si>
    <t>Информатика</t>
  </si>
  <si>
    <t>ОДП.12</t>
  </si>
  <si>
    <t>Физика</t>
  </si>
  <si>
    <t>Учебные предметы на базовом уровне</t>
  </si>
  <si>
    <t>Учебные предметы на углубленном уровне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</si>
</sst>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7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Calibri"/>
      <family val="2"/>
    </font>
    <font>
      <b/>
      <sz val="8"/>
      <color indexed="55"/>
      <name val="Times New Roman"/>
      <family val="1"/>
    </font>
    <font>
      <b/>
      <u val="single"/>
      <sz val="8"/>
      <color indexed="55"/>
      <name val="Times New Roman"/>
      <family val="1"/>
    </font>
    <font>
      <b/>
      <sz val="6"/>
      <color indexed="55"/>
      <name val="Times New Roman"/>
      <family val="1"/>
    </font>
    <font>
      <sz val="6"/>
      <color indexed="55"/>
      <name val="Times New Roman"/>
      <family val="1"/>
    </font>
    <font>
      <sz val="8"/>
      <color indexed="55"/>
      <name val="Calibri"/>
      <family val="2"/>
    </font>
    <font>
      <sz val="6"/>
      <color indexed="55"/>
      <name val="Calibri"/>
      <family val="2"/>
    </font>
    <font>
      <sz val="8"/>
      <color indexed="55"/>
      <name val="Times New Roman"/>
      <family val="1"/>
    </font>
    <font>
      <b/>
      <sz val="9"/>
      <color indexed="55"/>
      <name val="Times New Roman"/>
      <family val="1"/>
    </font>
    <font>
      <sz val="9"/>
      <color indexed="55"/>
      <name val="Times New Roman"/>
      <family val="1"/>
    </font>
    <font>
      <sz val="10"/>
      <color indexed="55"/>
      <name val="Times New Roman"/>
      <family val="1"/>
    </font>
    <font>
      <b/>
      <sz val="10"/>
      <color indexed="55"/>
      <name val="Times New Roman"/>
      <family val="1"/>
    </font>
    <font>
      <b/>
      <sz val="7"/>
      <color indexed="55"/>
      <name val="Times New Roman"/>
      <family val="1"/>
    </font>
    <font>
      <b/>
      <sz val="14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b/>
      <sz val="8"/>
      <color rgb="FF000000"/>
      <name val="Times New Roman"/>
      <family val="1"/>
    </font>
    <font>
      <b/>
      <u val="single"/>
      <sz val="8"/>
      <color rgb="FF000000"/>
      <name val="Times New Roman"/>
      <family val="1"/>
    </font>
    <font>
      <b/>
      <sz val="6"/>
      <color rgb="FF000000"/>
      <name val="Times New Roman"/>
      <family val="1"/>
    </font>
    <font>
      <sz val="6"/>
      <color rgb="FF000000"/>
      <name val="Times New Roman"/>
      <family val="1"/>
    </font>
    <font>
      <sz val="8"/>
      <color rgb="FF000000"/>
      <name val="Calibri"/>
      <family val="2"/>
    </font>
    <font>
      <sz val="6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7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52" fillId="0" borderId="0" xfId="0" applyFont="1" applyBorder="1" applyAlignment="1">
      <alignment horizontal="center" wrapText="1"/>
    </xf>
    <xf numFmtId="0" fontId="53" fillId="33" borderId="10" xfId="0" applyFont="1" applyFill="1" applyBorder="1" applyAlignment="1">
      <alignment horizontal="center" vertical="center" textRotation="90"/>
    </xf>
    <xf numFmtId="0" fontId="53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wrapText="1"/>
    </xf>
    <xf numFmtId="0" fontId="54" fillId="36" borderId="10" xfId="0" applyFont="1" applyFill="1" applyBorder="1" applyAlignment="1">
      <alignment horizontal="center" vertical="center"/>
    </xf>
    <xf numFmtId="0" fontId="56" fillId="37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3" fillId="0" borderId="13" xfId="0" applyFont="1" applyBorder="1" applyAlignment="1">
      <alignment horizontal="center"/>
    </xf>
    <xf numFmtId="0" fontId="60" fillId="0" borderId="14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/>
    </xf>
    <xf numFmtId="0" fontId="60" fillId="38" borderId="10" xfId="0" applyFont="1" applyFill="1" applyBorder="1" applyAlignment="1">
      <alignment horizontal="center" vertical="center"/>
    </xf>
    <xf numFmtId="0" fontId="60" fillId="39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40" borderId="10" xfId="0" applyFont="1" applyFill="1" applyBorder="1" applyAlignment="1">
      <alignment horizontal="center" vertical="center"/>
    </xf>
    <xf numFmtId="0" fontId="53" fillId="39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 vertical="center"/>
    </xf>
    <xf numFmtId="164" fontId="53" fillId="0" borderId="12" xfId="0" applyNumberFormat="1" applyFont="1" applyBorder="1" applyAlignment="1">
      <alignment horizontal="center"/>
    </xf>
    <xf numFmtId="0" fontId="0" fillId="39" borderId="0" xfId="0" applyFill="1" applyAlignment="1">
      <alignment/>
    </xf>
    <xf numFmtId="0" fontId="55" fillId="39" borderId="12" xfId="0" applyFont="1" applyFill="1" applyBorder="1" applyAlignment="1">
      <alignment horizontal="center" vertical="center"/>
    </xf>
    <xf numFmtId="0" fontId="56" fillId="39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3" fillId="35" borderId="10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8" borderId="10" xfId="0" applyFont="1" applyFill="1" applyBorder="1" applyAlignment="1">
      <alignment horizontal="center" vertical="center" wrapText="1"/>
    </xf>
    <xf numFmtId="49" fontId="60" fillId="33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0" xfId="0" applyFont="1" applyBorder="1" applyAlignment="1">
      <alignment horizontal="center"/>
    </xf>
    <xf numFmtId="0" fontId="56" fillId="39" borderId="11" xfId="0" applyFont="1" applyFill="1" applyBorder="1" applyAlignment="1">
      <alignment horizontal="center"/>
    </xf>
    <xf numFmtId="0" fontId="53" fillId="39" borderId="12" xfId="0" applyFont="1" applyFill="1" applyBorder="1" applyAlignment="1">
      <alignment horizontal="center"/>
    </xf>
    <xf numFmtId="0" fontId="56" fillId="36" borderId="10" xfId="0" applyFont="1" applyFill="1" applyBorder="1" applyAlignment="1">
      <alignment horizontal="center"/>
    </xf>
    <xf numFmtId="0" fontId="56" fillId="38" borderId="10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0" fontId="53" fillId="35" borderId="13" xfId="0" applyFont="1" applyFill="1" applyBorder="1" applyAlignment="1">
      <alignment horizontal="center" vertical="center" wrapText="1"/>
    </xf>
    <xf numFmtId="0" fontId="53" fillId="35" borderId="15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left" vertical="center"/>
      <protection hidden="1"/>
    </xf>
    <xf numFmtId="49" fontId="3" fillId="0" borderId="10" xfId="0" applyNumberFormat="1" applyFont="1" applyFill="1" applyBorder="1" applyAlignment="1" applyProtection="1">
      <alignment horizontal="left" vertical="center"/>
      <protection hidden="1"/>
    </xf>
    <xf numFmtId="49" fontId="3" fillId="0" borderId="15" xfId="0" applyNumberFormat="1" applyFont="1" applyFill="1" applyBorder="1" applyAlignment="1" applyProtection="1">
      <alignment horizontal="left" vertical="center"/>
      <protection hidden="1"/>
    </xf>
    <xf numFmtId="49" fontId="2" fillId="37" borderId="10" xfId="0" applyNumberFormat="1" applyFont="1" applyFill="1" applyBorder="1" applyAlignment="1" applyProtection="1">
      <alignment horizontal="left" vertical="center"/>
      <protection/>
    </xf>
    <xf numFmtId="49" fontId="3" fillId="39" borderId="14" xfId="0" applyNumberFormat="1" applyFont="1" applyFill="1" applyBorder="1" applyAlignment="1" applyProtection="1">
      <alignment horizontal="left" vertical="center"/>
      <protection hidden="1"/>
    </xf>
    <xf numFmtId="49" fontId="3" fillId="0" borderId="16" xfId="0" applyNumberFormat="1" applyFont="1" applyFill="1" applyBorder="1" applyAlignment="1" applyProtection="1">
      <alignment horizontal="left" vertical="center"/>
      <protection hidden="1"/>
    </xf>
    <xf numFmtId="0" fontId="60" fillId="33" borderId="10" xfId="0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 applyProtection="1">
      <alignment vertical="top" wrapText="1"/>
      <protection locked="0"/>
    </xf>
    <xf numFmtId="49" fontId="3" fillId="0" borderId="11" xfId="0" applyNumberFormat="1" applyFont="1" applyFill="1" applyBorder="1" applyAlignment="1" applyProtection="1">
      <alignment vertical="top" wrapText="1"/>
      <protection locked="0"/>
    </xf>
    <xf numFmtId="49" fontId="3" fillId="39" borderId="11" xfId="0" applyNumberFormat="1" applyFont="1" applyFill="1" applyBorder="1" applyAlignment="1" applyProtection="1">
      <alignment vertical="top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49" fontId="3" fillId="0" borderId="18" xfId="0" applyNumberFormat="1" applyFont="1" applyFill="1" applyBorder="1" applyAlignment="1" applyProtection="1">
      <alignment vertical="top" wrapText="1"/>
      <protection locked="0"/>
    </xf>
    <xf numFmtId="49" fontId="3" fillId="0" borderId="10" xfId="0" applyNumberFormat="1" applyFont="1" applyFill="1" applyBorder="1" applyAlignment="1" applyProtection="1">
      <alignment vertical="top" wrapText="1"/>
      <protection locked="0"/>
    </xf>
    <xf numFmtId="0" fontId="60" fillId="33" borderId="14" xfId="0" applyFont="1" applyFill="1" applyBorder="1" applyAlignment="1">
      <alignment horizontal="left" vertical="center" wrapText="1"/>
    </xf>
    <xf numFmtId="49" fontId="2" fillId="37" borderId="10" xfId="0" applyNumberFormat="1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0" fontId="53" fillId="35" borderId="11" xfId="0" applyFont="1" applyFill="1" applyBorder="1" applyAlignment="1">
      <alignment horizontal="center" vertical="center" wrapText="1"/>
    </xf>
    <xf numFmtId="0" fontId="61" fillId="37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0" fontId="61" fillId="37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wrapText="1"/>
    </xf>
    <xf numFmtId="0" fontId="61" fillId="37" borderId="10" xfId="0" applyFont="1" applyFill="1" applyBorder="1" applyAlignment="1">
      <alignment horizontal="center" wrapText="1"/>
    </xf>
    <xf numFmtId="0" fontId="61" fillId="0" borderId="10" xfId="0" applyFont="1" applyBorder="1" applyAlignment="1">
      <alignment horizontal="center" wrapText="1"/>
    </xf>
    <xf numFmtId="0" fontId="61" fillId="37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 vertical="center" textRotation="90" wrapText="1"/>
    </xf>
    <xf numFmtId="0" fontId="53" fillId="0" borderId="10" xfId="0" applyFont="1" applyBorder="1" applyAlignment="1">
      <alignment horizontal="center" vertical="center" textRotation="90" wrapText="1"/>
    </xf>
    <xf numFmtId="0" fontId="53" fillId="37" borderId="10" xfId="0" applyFont="1" applyFill="1" applyBorder="1" applyAlignment="1">
      <alignment horizontal="center"/>
    </xf>
    <xf numFmtId="0" fontId="53" fillId="37" borderId="10" xfId="0" applyFont="1" applyFill="1" applyBorder="1" applyAlignment="1">
      <alignment horizontal="center" vertical="center"/>
    </xf>
    <xf numFmtId="0" fontId="56" fillId="39" borderId="10" xfId="0" applyFont="1" applyFill="1" applyBorder="1" applyAlignment="1">
      <alignment horizontal="center" wrapText="1"/>
    </xf>
    <xf numFmtId="0" fontId="56" fillId="39" borderId="10" xfId="0" applyFont="1" applyFill="1" applyBorder="1" applyAlignment="1">
      <alignment horizontal="center" vertical="center" wrapText="1"/>
    </xf>
    <xf numFmtId="0" fontId="56" fillId="39" borderId="10" xfId="0" applyFont="1" applyFill="1" applyBorder="1" applyAlignment="1">
      <alignment horizontal="center" vertical="center"/>
    </xf>
    <xf numFmtId="0" fontId="53" fillId="38" borderId="19" xfId="0" applyFont="1" applyFill="1" applyBorder="1" applyAlignment="1">
      <alignment horizontal="center" vertical="center" wrapText="1"/>
    </xf>
    <xf numFmtId="0" fontId="53" fillId="38" borderId="10" xfId="0" applyFont="1" applyFill="1" applyBorder="1" applyAlignment="1">
      <alignment horizontal="center" vertical="center" wrapText="1"/>
    </xf>
    <xf numFmtId="0" fontId="54" fillId="41" borderId="10" xfId="0" applyFont="1" applyFill="1" applyBorder="1" applyAlignment="1">
      <alignment horizontal="center" vertical="center"/>
    </xf>
    <xf numFmtId="49" fontId="3" fillId="39" borderId="10" xfId="0" applyNumberFormat="1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164" fontId="53" fillId="0" borderId="12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 textRotation="90"/>
    </xf>
    <xf numFmtId="0" fontId="53" fillId="0" borderId="10" xfId="0" applyFont="1" applyFill="1" applyBorder="1" applyAlignment="1">
      <alignment horizontal="center" vertical="center" textRotation="90" wrapText="1"/>
    </xf>
    <xf numFmtId="0" fontId="54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/>
    </xf>
    <xf numFmtId="0" fontId="53" fillId="37" borderId="10" xfId="0" applyFont="1" applyFill="1" applyBorder="1" applyAlignment="1">
      <alignment horizontal="center" vertical="center" wrapText="1"/>
    </xf>
    <xf numFmtId="0" fontId="54" fillId="37" borderId="10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 vertical="center"/>
    </xf>
    <xf numFmtId="0" fontId="63" fillId="0" borderId="14" xfId="0" applyFont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textRotation="90"/>
    </xf>
    <xf numFmtId="0" fontId="64" fillId="33" borderId="10" xfId="0" applyFont="1" applyFill="1" applyBorder="1" applyAlignment="1">
      <alignment horizontal="center" vertical="center" textRotation="90" wrapText="1"/>
    </xf>
    <xf numFmtId="0" fontId="64" fillId="0" borderId="10" xfId="0" applyFont="1" applyBorder="1" applyAlignment="1">
      <alignment horizontal="center" vertical="center" textRotation="90" wrapText="1"/>
    </xf>
    <xf numFmtId="49" fontId="4" fillId="0" borderId="14" xfId="0" applyNumberFormat="1" applyFont="1" applyFill="1" applyBorder="1" applyAlignment="1" applyProtection="1">
      <alignment vertical="center"/>
      <protection hidden="1"/>
    </xf>
    <xf numFmtId="49" fontId="4" fillId="0" borderId="17" xfId="0" applyNumberFormat="1" applyFont="1" applyFill="1" applyBorder="1" applyAlignment="1" applyProtection="1">
      <alignment vertical="center" wrapText="1"/>
      <protection hidden="1"/>
    </xf>
    <xf numFmtId="0" fontId="63" fillId="33" borderId="10" xfId="0" applyFont="1" applyFill="1" applyBorder="1" applyAlignment="1">
      <alignment horizontal="left" vertical="center" wrapText="1"/>
    </xf>
    <xf numFmtId="0" fontId="63" fillId="35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vertical="center"/>
      <protection hidden="1"/>
    </xf>
    <xf numFmtId="49" fontId="4" fillId="0" borderId="11" xfId="0" applyNumberFormat="1" applyFont="1" applyFill="1" applyBorder="1" applyAlignment="1" applyProtection="1">
      <alignment vertical="center" wrapText="1"/>
      <protection hidden="1"/>
    </xf>
    <xf numFmtId="0" fontId="63" fillId="39" borderId="10" xfId="0" applyFont="1" applyFill="1" applyBorder="1" applyAlignment="1">
      <alignment/>
    </xf>
    <xf numFmtId="0" fontId="64" fillId="39" borderId="10" xfId="0" applyFont="1" applyFill="1" applyBorder="1" applyAlignment="1">
      <alignment/>
    </xf>
    <xf numFmtId="0" fontId="64" fillId="35" borderId="10" xfId="0" applyFont="1" applyFill="1" applyBorder="1" applyAlignment="1">
      <alignment horizontal="left" vertical="center" wrapText="1"/>
    </xf>
    <xf numFmtId="0" fontId="64" fillId="35" borderId="10" xfId="0" applyFont="1" applyFill="1" applyBorder="1" applyAlignment="1">
      <alignment horizontal="center" vertical="center"/>
    </xf>
    <xf numFmtId="0" fontId="63" fillId="39" borderId="10" xfId="0" applyFont="1" applyFill="1" applyBorder="1" applyAlignment="1">
      <alignment horizontal="center" wrapText="1"/>
    </xf>
    <xf numFmtId="0" fontId="64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4" fillId="39" borderId="14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textRotation="90"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 vertical="center" textRotation="90"/>
    </xf>
    <xf numFmtId="0" fontId="64" fillId="33" borderId="10" xfId="0" applyFont="1" applyFill="1" applyBorder="1" applyAlignment="1">
      <alignment horizontal="left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/>
      <protection hidden="1"/>
    </xf>
    <xf numFmtId="49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63" fillId="0" borderId="10" xfId="0" applyFont="1" applyBorder="1" applyAlignment="1">
      <alignment horizontal="center"/>
    </xf>
    <xf numFmtId="0" fontId="64" fillId="0" borderId="14" xfId="0" applyFont="1" applyBorder="1" applyAlignment="1">
      <alignment horizontal="center" vertical="center" textRotation="90"/>
    </xf>
    <xf numFmtId="0" fontId="64" fillId="0" borderId="10" xfId="0" applyFont="1" applyBorder="1" applyAlignment="1">
      <alignment horizontal="center" vertical="center" textRotation="90"/>
    </xf>
    <xf numFmtId="0" fontId="64" fillId="34" borderId="14" xfId="0" applyFont="1" applyFill="1" applyBorder="1" applyAlignment="1">
      <alignment horizontal="center" vertical="center" textRotation="90"/>
    </xf>
    <xf numFmtId="0" fontId="64" fillId="34" borderId="10" xfId="0" applyFont="1" applyFill="1" applyBorder="1" applyAlignment="1">
      <alignment horizontal="center" vertical="center" textRotation="90"/>
    </xf>
    <xf numFmtId="0" fontId="64" fillId="33" borderId="17" xfId="0" applyFont="1" applyFill="1" applyBorder="1" applyAlignment="1">
      <alignment horizontal="center" vertical="center" wrapText="1"/>
    </xf>
    <xf numFmtId="0" fontId="64" fillId="33" borderId="20" xfId="0" applyFont="1" applyFill="1" applyBorder="1" applyAlignment="1">
      <alignment horizontal="center" vertical="center" wrapText="1"/>
    </xf>
    <xf numFmtId="0" fontId="64" fillId="33" borderId="21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4" fillId="33" borderId="11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64" fillId="39" borderId="15" xfId="0" applyFont="1" applyFill="1" applyBorder="1" applyAlignment="1">
      <alignment horizontal="center" vertical="center" wrapText="1"/>
    </xf>
    <xf numFmtId="0" fontId="64" fillId="39" borderId="24" xfId="0" applyFont="1" applyFill="1" applyBorder="1" applyAlignment="1">
      <alignment horizontal="center" vertical="center" wrapText="1"/>
    </xf>
    <xf numFmtId="0" fontId="64" fillId="39" borderId="22" xfId="0" applyFont="1" applyFill="1" applyBorder="1" applyAlignment="1">
      <alignment horizontal="center" vertical="center" wrapText="1"/>
    </xf>
    <xf numFmtId="0" fontId="64" fillId="39" borderId="14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/>
    </xf>
    <xf numFmtId="0" fontId="64" fillId="0" borderId="17" xfId="0" applyFont="1" applyBorder="1" applyAlignment="1">
      <alignment horizontal="center" wrapText="1"/>
    </xf>
    <xf numFmtId="0" fontId="64" fillId="0" borderId="20" xfId="0" applyFont="1" applyBorder="1" applyAlignment="1">
      <alignment horizontal="center" wrapText="1"/>
    </xf>
    <xf numFmtId="0" fontId="64" fillId="0" borderId="21" xfId="0" applyFont="1" applyBorder="1" applyAlignment="1">
      <alignment horizontal="center" wrapText="1"/>
    </xf>
    <xf numFmtId="0" fontId="53" fillId="39" borderId="15" xfId="0" applyFont="1" applyFill="1" applyBorder="1" applyAlignment="1">
      <alignment horizontal="center" vertical="center" textRotation="90" wrapText="1"/>
    </xf>
    <xf numFmtId="0" fontId="53" fillId="39" borderId="24" xfId="0" applyFont="1" applyFill="1" applyBorder="1" applyAlignment="1">
      <alignment horizontal="center" vertical="center" textRotation="90" wrapText="1"/>
    </xf>
    <xf numFmtId="0" fontId="53" fillId="39" borderId="14" xfId="0" applyFont="1" applyFill="1" applyBorder="1" applyAlignment="1">
      <alignment horizontal="center" vertical="center" textRotation="90" wrapText="1"/>
    </xf>
    <xf numFmtId="0" fontId="65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34" borderId="10" xfId="0" applyFont="1" applyFill="1" applyBorder="1" applyAlignment="1">
      <alignment horizontal="center" vertical="center" textRotation="90"/>
    </xf>
    <xf numFmtId="0" fontId="53" fillId="0" borderId="10" xfId="0" applyFont="1" applyBorder="1" applyAlignment="1">
      <alignment horizontal="center" vertical="center" textRotation="90"/>
    </xf>
    <xf numFmtId="0" fontId="66" fillId="0" borderId="11" xfId="0" applyFont="1" applyFill="1" applyBorder="1" applyAlignment="1">
      <alignment horizontal="center" wrapText="1"/>
    </xf>
    <xf numFmtId="0" fontId="66" fillId="0" borderId="12" xfId="0" applyFont="1" applyFill="1" applyBorder="1" applyAlignment="1">
      <alignment horizontal="center" wrapText="1"/>
    </xf>
    <xf numFmtId="0" fontId="66" fillId="0" borderId="13" xfId="0" applyFont="1" applyFill="1" applyBorder="1" applyAlignment="1">
      <alignment horizontal="center" wrapText="1"/>
    </xf>
    <xf numFmtId="0" fontId="53" fillId="0" borderId="11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53" fillId="37" borderId="11" xfId="0" applyFont="1" applyFill="1" applyBorder="1" applyAlignment="1">
      <alignment horizontal="center"/>
    </xf>
    <xf numFmtId="0" fontId="53" fillId="37" borderId="13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textRotation="90" wrapText="1"/>
    </xf>
    <xf numFmtId="0" fontId="53" fillId="0" borderId="24" xfId="0" applyFont="1" applyBorder="1" applyAlignment="1">
      <alignment horizontal="center" vertical="center" textRotation="90" wrapText="1"/>
    </xf>
    <xf numFmtId="0" fontId="53" fillId="0" borderId="14" xfId="0" applyFont="1" applyBorder="1" applyAlignment="1">
      <alignment horizontal="center" vertical="center" textRotation="90" wrapText="1"/>
    </xf>
    <xf numFmtId="0" fontId="66" fillId="33" borderId="11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center" vertical="center" textRotation="90"/>
    </xf>
    <xf numFmtId="0" fontId="53" fillId="0" borderId="10" xfId="0" applyFont="1" applyFill="1" applyBorder="1" applyAlignment="1">
      <alignment horizontal="center" vertical="center" textRotation="90"/>
    </xf>
    <xf numFmtId="0" fontId="66" fillId="0" borderId="11" xfId="0" applyFont="1" applyFill="1" applyBorder="1" applyAlignment="1">
      <alignment horizontal="center"/>
    </xf>
    <xf numFmtId="0" fontId="66" fillId="0" borderId="12" xfId="0" applyFont="1" applyFill="1" applyBorder="1" applyAlignment="1">
      <alignment horizontal="center"/>
    </xf>
    <xf numFmtId="0" fontId="66" fillId="0" borderId="13" xfId="0" applyFont="1" applyFill="1" applyBorder="1" applyAlignment="1">
      <alignment horizontal="center"/>
    </xf>
    <xf numFmtId="0" fontId="66" fillId="0" borderId="11" xfId="0" applyFont="1" applyBorder="1" applyAlignment="1">
      <alignment horizontal="center" wrapText="1"/>
    </xf>
    <xf numFmtId="0" fontId="66" fillId="0" borderId="12" xfId="0" applyFont="1" applyBorder="1" applyAlignment="1">
      <alignment horizontal="center" wrapText="1"/>
    </xf>
    <xf numFmtId="0" fontId="66" fillId="0" borderId="13" xfId="0" applyFont="1" applyBorder="1" applyAlignment="1">
      <alignment horizont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textRotation="90"/>
    </xf>
    <xf numFmtId="0" fontId="53" fillId="0" borderId="1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textRotation="90" wrapText="1"/>
    </xf>
    <xf numFmtId="0" fontId="59" fillId="0" borderId="14" xfId="0" applyFont="1" applyBorder="1" applyAlignment="1">
      <alignment horizontal="center" vertical="center" textRotation="90" wrapText="1"/>
    </xf>
    <xf numFmtId="0" fontId="53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60" fillId="38" borderId="15" xfId="0" applyFont="1" applyFill="1" applyBorder="1" applyAlignment="1">
      <alignment horizontal="center" vertical="center" wrapText="1"/>
    </xf>
    <xf numFmtId="0" fontId="60" fillId="38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323850</xdr:colOff>
      <xdr:row>28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39050" cy="54006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6" sqref="Q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3"/>
  <sheetViews>
    <sheetView tabSelected="1" zoomScalePageLayoutView="0" workbookViewId="0" topLeftCell="A4">
      <selection activeCell="N9" sqref="N9:N22"/>
    </sheetView>
  </sheetViews>
  <sheetFormatPr defaultColWidth="9.140625" defaultRowHeight="15"/>
  <cols>
    <col min="1" max="1" width="9.140625" style="17" customWidth="1"/>
    <col min="2" max="4" width="9.140625" style="16" customWidth="1"/>
    <col min="5" max="5" width="9.140625" style="34" customWidth="1"/>
    <col min="14" max="14" width="10.421875" style="0" customWidth="1"/>
    <col min="15" max="15" width="11.7109375" style="0" customWidth="1"/>
  </cols>
  <sheetData>
    <row r="2" spans="1:21" ht="15">
      <c r="A2" s="146" t="s">
        <v>0</v>
      </c>
      <c r="B2" s="158" t="s">
        <v>1</v>
      </c>
      <c r="C2" s="159" t="s">
        <v>74</v>
      </c>
      <c r="D2" s="160"/>
      <c r="E2" s="165" t="s">
        <v>71</v>
      </c>
      <c r="F2" s="169" t="s">
        <v>2</v>
      </c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:21" ht="15">
      <c r="A3" s="146"/>
      <c r="B3" s="158"/>
      <c r="C3" s="161"/>
      <c r="D3" s="162"/>
      <c r="E3" s="166"/>
      <c r="F3" s="170" t="s">
        <v>128</v>
      </c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</row>
    <row r="4" spans="1:21" ht="15">
      <c r="A4" s="146"/>
      <c r="B4" s="158"/>
      <c r="C4" s="161"/>
      <c r="D4" s="162"/>
      <c r="E4" s="167"/>
      <c r="F4" s="171" t="s">
        <v>129</v>
      </c>
      <c r="G4" s="171"/>
      <c r="H4" s="171"/>
      <c r="I4" s="171"/>
      <c r="J4" s="171"/>
      <c r="K4" s="171"/>
      <c r="L4" s="171"/>
      <c r="M4" s="171"/>
      <c r="N4" s="171" t="s">
        <v>130</v>
      </c>
      <c r="O4" s="171"/>
      <c r="P4" s="171"/>
      <c r="Q4" s="171"/>
      <c r="R4" s="171"/>
      <c r="S4" s="171"/>
      <c r="T4" s="171"/>
      <c r="U4" s="171"/>
    </row>
    <row r="5" spans="1:21" ht="20.25" customHeight="1">
      <c r="A5" s="146"/>
      <c r="B5" s="158"/>
      <c r="C5" s="161"/>
      <c r="D5" s="162"/>
      <c r="E5" s="166"/>
      <c r="F5" s="147" t="s">
        <v>5</v>
      </c>
      <c r="G5" s="172" t="s">
        <v>34</v>
      </c>
      <c r="H5" s="173"/>
      <c r="I5" s="173"/>
      <c r="J5" s="173"/>
      <c r="K5" s="173"/>
      <c r="L5" s="174"/>
      <c r="M5" s="145" t="s">
        <v>131</v>
      </c>
      <c r="N5" s="147" t="s">
        <v>5</v>
      </c>
      <c r="O5" s="149" t="s">
        <v>34</v>
      </c>
      <c r="P5" s="150"/>
      <c r="Q5" s="150"/>
      <c r="R5" s="150"/>
      <c r="S5" s="150"/>
      <c r="T5" s="151"/>
      <c r="U5" s="145" t="s">
        <v>131</v>
      </c>
    </row>
    <row r="6" spans="1:21" ht="15">
      <c r="A6" s="146"/>
      <c r="B6" s="158"/>
      <c r="C6" s="163"/>
      <c r="D6" s="164"/>
      <c r="E6" s="166"/>
      <c r="F6" s="148"/>
      <c r="G6" s="152" t="s">
        <v>6</v>
      </c>
      <c r="H6" s="153"/>
      <c r="I6" s="153"/>
      <c r="J6" s="153"/>
      <c r="K6" s="153"/>
      <c r="L6" s="154"/>
      <c r="M6" s="146"/>
      <c r="N6" s="148"/>
      <c r="O6" s="155" t="s">
        <v>6</v>
      </c>
      <c r="P6" s="156"/>
      <c r="Q6" s="156"/>
      <c r="R6" s="156"/>
      <c r="S6" s="156"/>
      <c r="T6" s="157"/>
      <c r="U6" s="146"/>
    </row>
    <row r="7" spans="1:21" ht="58.5">
      <c r="A7" s="146"/>
      <c r="B7" s="158"/>
      <c r="C7" s="117" t="s">
        <v>75</v>
      </c>
      <c r="D7" s="117" t="s">
        <v>132</v>
      </c>
      <c r="E7" s="168"/>
      <c r="F7" s="148"/>
      <c r="G7" s="118" t="s">
        <v>7</v>
      </c>
      <c r="H7" s="118" t="s">
        <v>8</v>
      </c>
      <c r="I7" s="118" t="s">
        <v>9</v>
      </c>
      <c r="J7" s="119" t="s">
        <v>10</v>
      </c>
      <c r="K7" s="119" t="s">
        <v>133</v>
      </c>
      <c r="L7" s="119" t="s">
        <v>32</v>
      </c>
      <c r="M7" s="146"/>
      <c r="N7" s="148"/>
      <c r="O7" s="118" t="s">
        <v>7</v>
      </c>
      <c r="P7" s="118" t="s">
        <v>8</v>
      </c>
      <c r="Q7" s="118" t="s">
        <v>9</v>
      </c>
      <c r="R7" s="119" t="s">
        <v>10</v>
      </c>
      <c r="S7" s="119" t="s">
        <v>133</v>
      </c>
      <c r="T7" s="119" t="s">
        <v>32</v>
      </c>
      <c r="U7" s="146"/>
    </row>
    <row r="8" spans="1:21" ht="15">
      <c r="A8" s="140" t="s">
        <v>155</v>
      </c>
      <c r="B8" s="141"/>
      <c r="C8" s="117"/>
      <c r="D8" s="117"/>
      <c r="E8" s="135"/>
      <c r="F8" s="136"/>
      <c r="G8" s="118"/>
      <c r="H8" s="118"/>
      <c r="I8" s="118"/>
      <c r="J8" s="119"/>
      <c r="K8" s="119"/>
      <c r="L8" s="119"/>
      <c r="M8" s="138"/>
      <c r="N8" s="136"/>
      <c r="O8" s="118"/>
      <c r="P8" s="118"/>
      <c r="Q8" s="118"/>
      <c r="R8" s="120"/>
      <c r="S8" s="119"/>
      <c r="T8" s="119"/>
      <c r="U8" s="138"/>
    </row>
    <row r="9" spans="1:21" ht="25.5">
      <c r="A9" s="121" t="s">
        <v>134</v>
      </c>
      <c r="B9" s="122" t="s">
        <v>135</v>
      </c>
      <c r="C9" s="123"/>
      <c r="D9" s="123">
        <v>2</v>
      </c>
      <c r="E9" s="123">
        <f>F9+N9</f>
        <v>100</v>
      </c>
      <c r="F9" s="124">
        <f>SUM(G9:K9)</f>
        <v>34</v>
      </c>
      <c r="G9" s="123">
        <v>34</v>
      </c>
      <c r="H9" s="123"/>
      <c r="I9" s="123"/>
      <c r="J9" s="123"/>
      <c r="K9" s="123"/>
      <c r="L9" s="123"/>
      <c r="M9" s="123"/>
      <c r="N9" s="124">
        <f>SUM(O9:S9)</f>
        <v>66</v>
      </c>
      <c r="O9" s="123">
        <v>66</v>
      </c>
      <c r="P9" s="123"/>
      <c r="Q9" s="123"/>
      <c r="R9" s="123"/>
      <c r="S9" s="123"/>
      <c r="T9" s="123">
        <v>18</v>
      </c>
      <c r="U9" s="123">
        <v>6</v>
      </c>
    </row>
    <row r="10" spans="1:21" ht="25.5">
      <c r="A10" s="125" t="s">
        <v>136</v>
      </c>
      <c r="B10" s="126" t="s">
        <v>137</v>
      </c>
      <c r="C10" s="123">
        <v>2</v>
      </c>
      <c r="D10" s="123"/>
      <c r="E10" s="123">
        <f aca="true" t="shared" si="0" ref="E10:E22">F10+N10</f>
        <v>117</v>
      </c>
      <c r="F10" s="124">
        <f aca="true" t="shared" si="1" ref="F10:F22">SUM(G10:M10)</f>
        <v>51</v>
      </c>
      <c r="G10" s="123">
        <v>51</v>
      </c>
      <c r="H10" s="123"/>
      <c r="I10" s="123"/>
      <c r="J10" s="123"/>
      <c r="K10" s="123"/>
      <c r="L10" s="123"/>
      <c r="M10" s="123"/>
      <c r="N10" s="124">
        <f aca="true" t="shared" si="2" ref="N10:N22">SUM(O10:S10)</f>
        <v>66</v>
      </c>
      <c r="O10" s="123">
        <v>66</v>
      </c>
      <c r="P10" s="123"/>
      <c r="Q10" s="123"/>
      <c r="R10" s="123"/>
      <c r="S10" s="123"/>
      <c r="T10" s="123"/>
      <c r="U10" s="123"/>
    </row>
    <row r="11" spans="1:21" ht="25.5">
      <c r="A11" s="125" t="s">
        <v>138</v>
      </c>
      <c r="B11" s="126" t="s">
        <v>139</v>
      </c>
      <c r="C11" s="123">
        <v>2</v>
      </c>
      <c r="D11" s="123"/>
      <c r="E11" s="123">
        <f t="shared" si="0"/>
        <v>78</v>
      </c>
      <c r="F11" s="124">
        <f t="shared" si="1"/>
        <v>34</v>
      </c>
      <c r="G11" s="123"/>
      <c r="H11" s="123"/>
      <c r="I11" s="123"/>
      <c r="J11" s="123">
        <v>34</v>
      </c>
      <c r="K11" s="123"/>
      <c r="L11" s="123"/>
      <c r="M11" s="123"/>
      <c r="N11" s="124">
        <f t="shared" si="2"/>
        <v>44</v>
      </c>
      <c r="O11" s="123"/>
      <c r="P11" s="123"/>
      <c r="Q11" s="123"/>
      <c r="R11" s="123">
        <v>44</v>
      </c>
      <c r="S11" s="123"/>
      <c r="T11" s="123"/>
      <c r="U11" s="123"/>
    </row>
    <row r="12" spans="1:21" ht="15">
      <c r="A12" s="125" t="s">
        <v>140</v>
      </c>
      <c r="B12" s="126" t="s">
        <v>12</v>
      </c>
      <c r="C12" s="123">
        <v>2</v>
      </c>
      <c r="D12" s="123"/>
      <c r="E12" s="123">
        <f t="shared" si="0"/>
        <v>117</v>
      </c>
      <c r="F12" s="124">
        <f t="shared" si="1"/>
        <v>51</v>
      </c>
      <c r="G12" s="123">
        <v>51</v>
      </c>
      <c r="H12" s="123"/>
      <c r="I12" s="123"/>
      <c r="J12" s="123"/>
      <c r="K12" s="123"/>
      <c r="L12" s="123"/>
      <c r="M12" s="123"/>
      <c r="N12" s="124">
        <f t="shared" si="2"/>
        <v>66</v>
      </c>
      <c r="O12" s="123">
        <v>66</v>
      </c>
      <c r="P12" s="123"/>
      <c r="Q12" s="123"/>
      <c r="R12" s="123"/>
      <c r="S12" s="123"/>
      <c r="T12" s="123"/>
      <c r="U12" s="123"/>
    </row>
    <row r="13" spans="1:21" ht="15">
      <c r="A13" s="125" t="s">
        <v>141</v>
      </c>
      <c r="B13" s="126" t="s">
        <v>142</v>
      </c>
      <c r="C13" s="123">
        <v>2</v>
      </c>
      <c r="D13" s="123"/>
      <c r="E13" s="123">
        <f t="shared" si="0"/>
        <v>147</v>
      </c>
      <c r="F13" s="124">
        <f t="shared" si="1"/>
        <v>59</v>
      </c>
      <c r="G13" s="123">
        <v>47</v>
      </c>
      <c r="H13" s="123"/>
      <c r="I13" s="123"/>
      <c r="J13" s="123">
        <v>12</v>
      </c>
      <c r="K13" s="123"/>
      <c r="L13" s="123"/>
      <c r="M13" s="123"/>
      <c r="N13" s="124">
        <f t="shared" si="2"/>
        <v>88</v>
      </c>
      <c r="O13" s="123">
        <v>70</v>
      </c>
      <c r="P13" s="123"/>
      <c r="Q13" s="123"/>
      <c r="R13" s="123">
        <v>18</v>
      </c>
      <c r="S13" s="123"/>
      <c r="T13" s="123"/>
      <c r="U13" s="123"/>
    </row>
    <row r="14" spans="1:21" ht="38.25">
      <c r="A14" s="125" t="s">
        <v>143</v>
      </c>
      <c r="B14" s="126" t="s">
        <v>13</v>
      </c>
      <c r="C14" s="123">
        <v>1.2</v>
      </c>
      <c r="D14" s="123"/>
      <c r="E14" s="123">
        <f t="shared" si="0"/>
        <v>117</v>
      </c>
      <c r="F14" s="124">
        <f t="shared" si="1"/>
        <v>51</v>
      </c>
      <c r="G14" s="123"/>
      <c r="H14" s="123"/>
      <c r="I14" s="123"/>
      <c r="J14" s="123">
        <v>51</v>
      </c>
      <c r="K14" s="123"/>
      <c r="L14" s="123"/>
      <c r="M14" s="123"/>
      <c r="N14" s="124">
        <f t="shared" si="2"/>
        <v>66</v>
      </c>
      <c r="O14" s="123"/>
      <c r="P14" s="123"/>
      <c r="Q14" s="123"/>
      <c r="R14" s="123">
        <v>66</v>
      </c>
      <c r="S14" s="123"/>
      <c r="T14" s="123"/>
      <c r="U14" s="123"/>
    </row>
    <row r="15" spans="1:21" ht="15">
      <c r="A15" s="125" t="s">
        <v>144</v>
      </c>
      <c r="B15" s="126" t="s">
        <v>145</v>
      </c>
      <c r="C15" s="123">
        <v>2</v>
      </c>
      <c r="D15" s="123"/>
      <c r="E15" s="123">
        <f t="shared" si="0"/>
        <v>70</v>
      </c>
      <c r="F15" s="124">
        <f t="shared" si="1"/>
        <v>0</v>
      </c>
      <c r="G15" s="123"/>
      <c r="H15" s="123"/>
      <c r="I15" s="123"/>
      <c r="J15" s="123"/>
      <c r="K15" s="123"/>
      <c r="L15" s="123"/>
      <c r="M15" s="123"/>
      <c r="N15" s="124">
        <f t="shared" si="2"/>
        <v>70</v>
      </c>
      <c r="O15" s="123">
        <v>66</v>
      </c>
      <c r="P15" s="123"/>
      <c r="Q15" s="123"/>
      <c r="R15" s="123">
        <v>4</v>
      </c>
      <c r="S15" s="123"/>
      <c r="T15" s="123"/>
      <c r="U15" s="123"/>
    </row>
    <row r="16" spans="1:21" ht="25.5">
      <c r="A16" s="125" t="s">
        <v>146</v>
      </c>
      <c r="B16" s="126" t="s">
        <v>147</v>
      </c>
      <c r="C16" s="123">
        <v>2</v>
      </c>
      <c r="D16" s="123"/>
      <c r="E16" s="123">
        <f t="shared" si="0"/>
        <v>34</v>
      </c>
      <c r="F16" s="124">
        <f t="shared" si="1"/>
        <v>0</v>
      </c>
      <c r="G16" s="123"/>
      <c r="H16" s="123"/>
      <c r="I16" s="123"/>
      <c r="J16" s="123"/>
      <c r="K16" s="123"/>
      <c r="L16" s="123"/>
      <c r="M16" s="123"/>
      <c r="N16" s="124">
        <f t="shared" si="2"/>
        <v>34</v>
      </c>
      <c r="O16" s="123">
        <v>34</v>
      </c>
      <c r="P16" s="123"/>
      <c r="Q16" s="123"/>
      <c r="R16" s="123"/>
      <c r="S16" s="123"/>
      <c r="T16" s="123"/>
      <c r="U16" s="123"/>
    </row>
    <row r="17" spans="1:21" ht="38.25">
      <c r="A17" s="125" t="s">
        <v>148</v>
      </c>
      <c r="B17" s="126" t="s">
        <v>149</v>
      </c>
      <c r="C17" s="123">
        <v>1</v>
      </c>
      <c r="D17" s="123"/>
      <c r="E17" s="123">
        <f t="shared" si="0"/>
        <v>68</v>
      </c>
      <c r="F17" s="124">
        <f t="shared" si="1"/>
        <v>68</v>
      </c>
      <c r="G17" s="123">
        <v>68</v>
      </c>
      <c r="H17" s="123"/>
      <c r="I17" s="123"/>
      <c r="J17" s="123"/>
      <c r="K17" s="123"/>
      <c r="L17" s="123"/>
      <c r="M17" s="123"/>
      <c r="N17" s="124">
        <f t="shared" si="2"/>
        <v>0</v>
      </c>
      <c r="O17" s="123"/>
      <c r="P17" s="123"/>
      <c r="Q17" s="123"/>
      <c r="R17" s="123"/>
      <c r="S17" s="123"/>
      <c r="T17" s="123"/>
      <c r="U17" s="123"/>
    </row>
    <row r="18" spans="1:21" ht="15">
      <c r="A18" s="142" t="s">
        <v>156</v>
      </c>
      <c r="B18" s="143"/>
      <c r="C18" s="123"/>
      <c r="D18" s="123"/>
      <c r="E18" s="123">
        <f t="shared" si="0"/>
        <v>0</v>
      </c>
      <c r="F18" s="124"/>
      <c r="G18" s="123"/>
      <c r="H18" s="123"/>
      <c r="I18" s="123"/>
      <c r="J18" s="123"/>
      <c r="K18" s="123"/>
      <c r="L18" s="123"/>
      <c r="M18" s="123"/>
      <c r="N18" s="124">
        <f t="shared" si="2"/>
        <v>0</v>
      </c>
      <c r="O18" s="123"/>
      <c r="P18" s="123"/>
      <c r="Q18" s="123"/>
      <c r="R18" s="123"/>
      <c r="S18" s="123"/>
      <c r="T18" s="123"/>
      <c r="U18" s="123"/>
    </row>
    <row r="19" spans="1:21" ht="25.5">
      <c r="A19" s="125" t="s">
        <v>150</v>
      </c>
      <c r="B19" s="126" t="s">
        <v>14</v>
      </c>
      <c r="C19" s="123">
        <v>1</v>
      </c>
      <c r="D19" s="123">
        <v>2</v>
      </c>
      <c r="E19" s="123">
        <f t="shared" si="0"/>
        <v>290</v>
      </c>
      <c r="F19" s="124">
        <f>SUM(G19:M19)</f>
        <v>136</v>
      </c>
      <c r="G19" s="123">
        <v>116</v>
      </c>
      <c r="H19" s="123"/>
      <c r="I19" s="123"/>
      <c r="J19" s="123">
        <v>20</v>
      </c>
      <c r="K19" s="123"/>
      <c r="L19" s="123"/>
      <c r="M19" s="123"/>
      <c r="N19" s="124">
        <f t="shared" si="2"/>
        <v>154</v>
      </c>
      <c r="O19" s="123">
        <v>122</v>
      </c>
      <c r="P19" s="123"/>
      <c r="Q19" s="123"/>
      <c r="R19" s="123">
        <v>32</v>
      </c>
      <c r="S19" s="123"/>
      <c r="T19" s="123">
        <v>18</v>
      </c>
      <c r="U19" s="123">
        <v>6</v>
      </c>
    </row>
    <row r="20" spans="1:21" ht="25.5">
      <c r="A20" s="125" t="s">
        <v>151</v>
      </c>
      <c r="B20" s="126" t="s">
        <v>152</v>
      </c>
      <c r="C20" s="123">
        <v>2</v>
      </c>
      <c r="D20" s="123"/>
      <c r="E20" s="123">
        <f t="shared" si="0"/>
        <v>95</v>
      </c>
      <c r="F20" s="124">
        <f>SUM(G20:M20)</f>
        <v>51</v>
      </c>
      <c r="G20" s="123">
        <v>36</v>
      </c>
      <c r="H20" s="123"/>
      <c r="I20" s="123"/>
      <c r="J20" s="123">
        <v>15</v>
      </c>
      <c r="K20" s="123"/>
      <c r="L20" s="123"/>
      <c r="M20" s="123"/>
      <c r="N20" s="124">
        <f t="shared" si="2"/>
        <v>44</v>
      </c>
      <c r="O20" s="123">
        <v>24</v>
      </c>
      <c r="P20" s="123"/>
      <c r="Q20" s="123"/>
      <c r="R20" s="123">
        <v>20</v>
      </c>
      <c r="S20" s="123"/>
      <c r="T20" s="123"/>
      <c r="U20" s="123"/>
    </row>
    <row r="21" spans="1:21" ht="15">
      <c r="A21" s="125" t="s">
        <v>153</v>
      </c>
      <c r="B21" s="126" t="s">
        <v>154</v>
      </c>
      <c r="C21" s="123">
        <v>1</v>
      </c>
      <c r="D21" s="123">
        <v>2</v>
      </c>
      <c r="E21" s="123">
        <f t="shared" si="0"/>
        <v>171</v>
      </c>
      <c r="F21" s="124">
        <f>SUM(G21:M21)</f>
        <v>85</v>
      </c>
      <c r="G21" s="123">
        <v>51</v>
      </c>
      <c r="H21" s="123"/>
      <c r="I21" s="123"/>
      <c r="J21" s="123">
        <v>16</v>
      </c>
      <c r="K21" s="123">
        <v>18</v>
      </c>
      <c r="L21" s="123"/>
      <c r="M21" s="123"/>
      <c r="N21" s="124">
        <f t="shared" si="2"/>
        <v>86</v>
      </c>
      <c r="O21" s="123">
        <v>52</v>
      </c>
      <c r="P21" s="123"/>
      <c r="Q21" s="123"/>
      <c r="R21" s="123">
        <v>16</v>
      </c>
      <c r="S21" s="123">
        <v>18</v>
      </c>
      <c r="T21" s="123">
        <v>18</v>
      </c>
      <c r="U21" s="123">
        <v>6</v>
      </c>
    </row>
    <row r="22" spans="1:21" ht="15">
      <c r="A22" s="127"/>
      <c r="B22" s="128" t="s">
        <v>25</v>
      </c>
      <c r="C22" s="128">
        <v>12</v>
      </c>
      <c r="D22" s="128">
        <v>3</v>
      </c>
      <c r="E22" s="139">
        <f t="shared" si="0"/>
        <v>1404</v>
      </c>
      <c r="F22" s="129">
        <f t="shared" si="1"/>
        <v>620</v>
      </c>
      <c r="G22" s="130">
        <f aca="true" t="shared" si="3" ref="G22:M22">SUM(G9:G21)</f>
        <v>454</v>
      </c>
      <c r="H22" s="130">
        <f t="shared" si="3"/>
        <v>0</v>
      </c>
      <c r="I22" s="130">
        <f t="shared" si="3"/>
        <v>0</v>
      </c>
      <c r="J22" s="130">
        <f t="shared" si="3"/>
        <v>148</v>
      </c>
      <c r="K22" s="130">
        <f t="shared" si="3"/>
        <v>18</v>
      </c>
      <c r="L22" s="130">
        <f t="shared" si="3"/>
        <v>0</v>
      </c>
      <c r="M22" s="130">
        <f t="shared" si="3"/>
        <v>0</v>
      </c>
      <c r="N22" s="124">
        <f t="shared" si="2"/>
        <v>784</v>
      </c>
      <c r="O22" s="130">
        <f aca="true" t="shared" si="4" ref="O22:U22">SUM(O9:O21)</f>
        <v>566</v>
      </c>
      <c r="P22" s="130">
        <f t="shared" si="4"/>
        <v>0</v>
      </c>
      <c r="Q22" s="130">
        <f t="shared" si="4"/>
        <v>0</v>
      </c>
      <c r="R22" s="130">
        <f t="shared" si="4"/>
        <v>200</v>
      </c>
      <c r="S22" s="130">
        <f t="shared" si="4"/>
        <v>18</v>
      </c>
      <c r="T22" s="130">
        <f t="shared" si="4"/>
        <v>54</v>
      </c>
      <c r="U22" s="130">
        <f t="shared" si="4"/>
        <v>18</v>
      </c>
    </row>
    <row r="23" spans="1:21" ht="26.25">
      <c r="A23" s="144" t="s">
        <v>15</v>
      </c>
      <c r="B23" s="144"/>
      <c r="C23" s="137"/>
      <c r="D23" s="137"/>
      <c r="E23" s="131" t="s">
        <v>26</v>
      </c>
      <c r="F23" s="130">
        <v>10</v>
      </c>
      <c r="G23" s="132"/>
      <c r="H23" s="132"/>
      <c r="I23" s="132"/>
      <c r="J23" s="132"/>
      <c r="K23" s="132"/>
      <c r="L23" s="132"/>
      <c r="M23" s="132"/>
      <c r="N23" s="130">
        <v>11</v>
      </c>
      <c r="O23" s="133"/>
      <c r="P23" s="134"/>
      <c r="Q23" s="134"/>
      <c r="R23" s="134"/>
      <c r="S23" s="134"/>
      <c r="T23" s="134"/>
      <c r="U23" s="134"/>
    </row>
  </sheetData>
  <sheetProtection/>
  <mergeCells count="19">
    <mergeCell ref="N4:U4"/>
    <mergeCell ref="F5:F7"/>
    <mergeCell ref="G5:L5"/>
    <mergeCell ref="U5:U7"/>
    <mergeCell ref="G6:L6"/>
    <mergeCell ref="O6:T6"/>
    <mergeCell ref="A2:A7"/>
    <mergeCell ref="B2:B7"/>
    <mergeCell ref="C2:D6"/>
    <mergeCell ref="E2:E7"/>
    <mergeCell ref="F2:U2"/>
    <mergeCell ref="F3:U3"/>
    <mergeCell ref="F4:M4"/>
    <mergeCell ref="A8:B8"/>
    <mergeCell ref="A18:B18"/>
    <mergeCell ref="A23:B23"/>
    <mergeCell ref="M5:M7"/>
    <mergeCell ref="N5:N7"/>
    <mergeCell ref="O5:T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C64"/>
  <sheetViews>
    <sheetView view="pageBreakPreview" zoomScale="80" zoomScaleNormal="95" zoomScaleSheetLayoutView="80" zoomScalePageLayoutView="0" workbookViewId="0" topLeftCell="A1">
      <selection activeCell="E40" sqref="E40"/>
    </sheetView>
  </sheetViews>
  <sheetFormatPr defaultColWidth="8.7109375" defaultRowHeight="15"/>
  <cols>
    <col min="1" max="1" width="9.140625" style="17" customWidth="1"/>
    <col min="2" max="2" width="16.421875" style="16" customWidth="1"/>
    <col min="3" max="4" width="3.421875" style="16" customWidth="1"/>
    <col min="5" max="5" width="4.7109375" style="16" customWidth="1"/>
    <col min="6" max="6" width="4.7109375" style="34" customWidth="1"/>
    <col min="7" max="7" width="5.7109375" style="0" customWidth="1"/>
    <col min="8" max="8" width="4.140625" style="0" customWidth="1"/>
    <col min="9" max="9" width="3.8515625" style="0" customWidth="1"/>
    <col min="10" max="10" width="3.421875" style="0" customWidth="1"/>
    <col min="11" max="11" width="3.28125" style="0" customWidth="1"/>
    <col min="12" max="12" width="3.7109375" style="0" customWidth="1"/>
    <col min="13" max="14" width="3.28125" style="0" customWidth="1"/>
    <col min="15" max="15" width="3.00390625" style="0" customWidth="1"/>
    <col min="16" max="16" width="4.140625" style="0" customWidth="1"/>
    <col min="17" max="17" width="3.8515625" style="0" customWidth="1"/>
    <col min="18" max="18" width="3.00390625" style="0" bestFit="1" customWidth="1"/>
    <col min="19" max="19" width="3.57421875" style="0" bestFit="1" customWidth="1"/>
    <col min="20" max="20" width="3.7109375" style="0" customWidth="1"/>
    <col min="21" max="21" width="3.140625" style="0" customWidth="1"/>
    <col min="22" max="22" width="3.28125" style="0" customWidth="1"/>
    <col min="23" max="23" width="3.140625" style="0" customWidth="1"/>
    <col min="24" max="24" width="3.8515625" style="0" bestFit="1" customWidth="1"/>
    <col min="25" max="25" width="3.8515625" style="0" customWidth="1"/>
    <col min="26" max="26" width="3.140625" style="0" bestFit="1" customWidth="1"/>
    <col min="27" max="27" width="3.57421875" style="0" customWidth="1"/>
    <col min="28" max="28" width="3.57421875" style="0" bestFit="1" customWidth="1"/>
    <col min="29" max="30" width="3.57421875" style="0" customWidth="1"/>
    <col min="31" max="31" width="3.140625" style="0" customWidth="1"/>
    <col min="32" max="32" width="3.8515625" style="0" customWidth="1"/>
    <col min="33" max="33" width="3.57421875" style="0" bestFit="1" customWidth="1"/>
    <col min="34" max="34" width="3.57421875" style="0" customWidth="1"/>
    <col min="35" max="35" width="3.00390625" style="0" customWidth="1"/>
    <col min="36" max="37" width="3.57421875" style="0" customWidth="1"/>
    <col min="38" max="38" width="3.7109375" style="0" customWidth="1"/>
    <col min="39" max="39" width="3.57421875" style="0" bestFit="1" customWidth="1"/>
    <col min="40" max="40" width="3.8515625" style="0" customWidth="1"/>
    <col min="41" max="41" width="3.7109375" style="0" customWidth="1"/>
    <col min="42" max="43" width="3.140625" style="0" customWidth="1"/>
    <col min="44" max="44" width="4.140625" style="0" customWidth="1"/>
    <col min="45" max="45" width="3.28125" style="0" customWidth="1"/>
    <col min="46" max="46" width="3.140625" style="0" customWidth="1"/>
    <col min="47" max="47" width="3.140625" style="0" bestFit="1" customWidth="1"/>
    <col min="48" max="48" width="3.8515625" style="0" customWidth="1"/>
    <col min="49" max="49" width="3.140625" style="0" customWidth="1"/>
    <col min="50" max="50" width="2.8515625" style="0" customWidth="1"/>
    <col min="51" max="51" width="3.00390625" style="0" customWidth="1"/>
    <col min="52" max="52" width="3.57421875" style="0" customWidth="1"/>
    <col min="53" max="53" width="2.421875" style="0" customWidth="1"/>
    <col min="54" max="54" width="3.421875" style="0" customWidth="1"/>
  </cols>
  <sheetData>
    <row r="1" ht="6.75" customHeight="1"/>
    <row r="2" spans="1:54" ht="17.25" customHeight="1">
      <c r="A2" s="231" t="s">
        <v>0</v>
      </c>
      <c r="B2" s="232" t="s">
        <v>1</v>
      </c>
      <c r="C2" s="235" t="s">
        <v>74</v>
      </c>
      <c r="D2" s="236"/>
      <c r="E2" s="203" t="s">
        <v>73</v>
      </c>
      <c r="F2" s="175" t="s">
        <v>71</v>
      </c>
      <c r="G2" s="203" t="s">
        <v>72</v>
      </c>
      <c r="H2" s="178" t="s">
        <v>2</v>
      </c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</row>
    <row r="3" spans="1:54" ht="11.25" customHeight="1">
      <c r="A3" s="231"/>
      <c r="B3" s="232"/>
      <c r="C3" s="237"/>
      <c r="D3" s="238"/>
      <c r="E3" s="233"/>
      <c r="F3" s="176"/>
      <c r="G3" s="204"/>
      <c r="H3" s="179" t="s">
        <v>3</v>
      </c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80" t="s">
        <v>4</v>
      </c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79" t="s">
        <v>70</v>
      </c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</row>
    <row r="4" spans="1:55" ht="12.75" customHeight="1">
      <c r="A4" s="231"/>
      <c r="B4" s="232"/>
      <c r="C4" s="237"/>
      <c r="D4" s="238"/>
      <c r="E4" s="233"/>
      <c r="F4" s="176"/>
      <c r="G4" s="204"/>
      <c r="H4" s="181" t="s">
        <v>87</v>
      </c>
      <c r="I4" s="181"/>
      <c r="J4" s="181"/>
      <c r="K4" s="181"/>
      <c r="L4" s="181"/>
      <c r="M4" s="181"/>
      <c r="N4" s="181"/>
      <c r="O4" s="181"/>
      <c r="P4" s="189" t="s">
        <v>76</v>
      </c>
      <c r="Q4" s="190"/>
      <c r="R4" s="190"/>
      <c r="S4" s="190"/>
      <c r="T4" s="190"/>
      <c r="U4" s="190"/>
      <c r="V4" s="190"/>
      <c r="W4" s="190"/>
      <c r="X4" s="182" t="s">
        <v>89</v>
      </c>
      <c r="Y4" s="182"/>
      <c r="Z4" s="182"/>
      <c r="AA4" s="182"/>
      <c r="AB4" s="182"/>
      <c r="AC4" s="182"/>
      <c r="AD4" s="182"/>
      <c r="AE4" s="182"/>
      <c r="AF4" s="197" t="s">
        <v>114</v>
      </c>
      <c r="AG4" s="198"/>
      <c r="AH4" s="198"/>
      <c r="AI4" s="198"/>
      <c r="AJ4" s="198"/>
      <c r="AK4" s="198"/>
      <c r="AL4" s="198"/>
      <c r="AM4" s="198"/>
      <c r="AN4" s="189" t="s">
        <v>115</v>
      </c>
      <c r="AO4" s="190"/>
      <c r="AP4" s="190"/>
      <c r="AQ4" s="190"/>
      <c r="AR4" s="190"/>
      <c r="AS4" s="190"/>
      <c r="AT4" s="190"/>
      <c r="AU4" s="190"/>
      <c r="AV4" s="189" t="s">
        <v>88</v>
      </c>
      <c r="AW4" s="190"/>
      <c r="AX4" s="190"/>
      <c r="AY4" s="190"/>
      <c r="AZ4" s="190"/>
      <c r="BA4" s="190"/>
      <c r="BB4" s="191"/>
      <c r="BC4" s="1"/>
    </row>
    <row r="5" spans="1:55" ht="12.75" customHeight="1" hidden="1">
      <c r="A5" s="231"/>
      <c r="B5" s="232"/>
      <c r="C5" s="237"/>
      <c r="D5" s="238"/>
      <c r="E5" s="233"/>
      <c r="F5" s="176"/>
      <c r="G5" s="204"/>
      <c r="H5" s="15"/>
      <c r="I5" s="13"/>
      <c r="J5" s="14">
        <v>17</v>
      </c>
      <c r="K5" s="14"/>
      <c r="L5" s="14"/>
      <c r="M5" s="21"/>
      <c r="N5" s="19"/>
      <c r="O5" s="15"/>
      <c r="P5" s="13"/>
      <c r="Q5" s="14"/>
      <c r="R5" s="14">
        <v>23</v>
      </c>
      <c r="S5" s="14"/>
      <c r="T5" s="14"/>
      <c r="U5" s="21"/>
      <c r="V5" s="14"/>
      <c r="W5" s="14"/>
      <c r="X5" s="99"/>
      <c r="Y5" s="100"/>
      <c r="Z5" s="101">
        <v>9</v>
      </c>
      <c r="AA5" s="101"/>
      <c r="AB5" s="101"/>
      <c r="AC5" s="101"/>
      <c r="AD5" s="102"/>
      <c r="AE5" s="99"/>
      <c r="AF5" s="100"/>
      <c r="AG5" s="101"/>
      <c r="AH5" s="103">
        <v>12.5</v>
      </c>
      <c r="AI5" s="101"/>
      <c r="AJ5" s="101"/>
      <c r="AK5" s="101"/>
      <c r="AL5" s="101"/>
      <c r="AM5" s="101"/>
      <c r="AN5" s="13"/>
      <c r="AO5" s="14"/>
      <c r="AP5" s="33">
        <v>16.5</v>
      </c>
      <c r="AQ5" s="14"/>
      <c r="AR5" s="14"/>
      <c r="AS5" s="21"/>
      <c r="AT5" s="14"/>
      <c r="AU5" s="14"/>
      <c r="AV5" s="13"/>
      <c r="AW5" s="14"/>
      <c r="AX5" s="14">
        <v>5</v>
      </c>
      <c r="AY5" s="14"/>
      <c r="AZ5" s="14"/>
      <c r="BA5" s="14"/>
      <c r="BB5" s="14"/>
      <c r="BC5" s="1"/>
    </row>
    <row r="6" spans="1:55" ht="30" customHeight="1">
      <c r="A6" s="231"/>
      <c r="B6" s="232"/>
      <c r="C6" s="237"/>
      <c r="D6" s="238"/>
      <c r="E6" s="233"/>
      <c r="F6" s="176"/>
      <c r="G6" s="204"/>
      <c r="H6" s="192" t="s">
        <v>5</v>
      </c>
      <c r="I6" s="214" t="s">
        <v>34</v>
      </c>
      <c r="J6" s="215"/>
      <c r="K6" s="215"/>
      <c r="L6" s="215"/>
      <c r="M6" s="215"/>
      <c r="N6" s="216"/>
      <c r="O6" s="193" t="s">
        <v>33</v>
      </c>
      <c r="P6" s="192" t="s">
        <v>5</v>
      </c>
      <c r="Q6" s="183" t="s">
        <v>34</v>
      </c>
      <c r="R6" s="184"/>
      <c r="S6" s="184"/>
      <c r="T6" s="184"/>
      <c r="U6" s="184"/>
      <c r="V6" s="185"/>
      <c r="W6" s="193" t="s">
        <v>33</v>
      </c>
      <c r="X6" s="210" t="s">
        <v>5</v>
      </c>
      <c r="Y6" s="194" t="s">
        <v>34</v>
      </c>
      <c r="Z6" s="195"/>
      <c r="AA6" s="195"/>
      <c r="AB6" s="195"/>
      <c r="AC6" s="195"/>
      <c r="AD6" s="196"/>
      <c r="AE6" s="210" t="s">
        <v>33</v>
      </c>
      <c r="AF6" s="209" t="s">
        <v>5</v>
      </c>
      <c r="AG6" s="225" t="s">
        <v>34</v>
      </c>
      <c r="AH6" s="226"/>
      <c r="AI6" s="226"/>
      <c r="AJ6" s="226"/>
      <c r="AK6" s="226"/>
      <c r="AL6" s="227"/>
      <c r="AM6" s="210" t="s">
        <v>33</v>
      </c>
      <c r="AN6" s="192" t="s">
        <v>5</v>
      </c>
      <c r="AO6" s="183" t="s">
        <v>34</v>
      </c>
      <c r="AP6" s="184"/>
      <c r="AQ6" s="184"/>
      <c r="AR6" s="184"/>
      <c r="AS6" s="184"/>
      <c r="AT6" s="185"/>
      <c r="AU6" s="193" t="s">
        <v>33</v>
      </c>
      <c r="AV6" s="192" t="s">
        <v>5</v>
      </c>
      <c r="AW6" s="183" t="s">
        <v>34</v>
      </c>
      <c r="AX6" s="184"/>
      <c r="AY6" s="184"/>
      <c r="AZ6" s="184"/>
      <c r="BA6" s="185"/>
      <c r="BB6" s="193" t="s">
        <v>33</v>
      </c>
      <c r="BC6" s="1"/>
    </row>
    <row r="7" spans="1:55" ht="9.75" customHeight="1">
      <c r="A7" s="231"/>
      <c r="B7" s="232"/>
      <c r="C7" s="239"/>
      <c r="D7" s="240"/>
      <c r="E7" s="233"/>
      <c r="F7" s="176"/>
      <c r="G7" s="204"/>
      <c r="H7" s="192"/>
      <c r="I7" s="186" t="s">
        <v>6</v>
      </c>
      <c r="J7" s="187"/>
      <c r="K7" s="187"/>
      <c r="L7" s="187"/>
      <c r="M7" s="187"/>
      <c r="N7" s="188"/>
      <c r="O7" s="193"/>
      <c r="P7" s="192"/>
      <c r="Q7" s="206" t="s">
        <v>6</v>
      </c>
      <c r="R7" s="207"/>
      <c r="S7" s="207"/>
      <c r="T7" s="207"/>
      <c r="U7" s="207"/>
      <c r="V7" s="208"/>
      <c r="W7" s="193"/>
      <c r="X7" s="210"/>
      <c r="Y7" s="211" t="s">
        <v>6</v>
      </c>
      <c r="Z7" s="212"/>
      <c r="AA7" s="212"/>
      <c r="AB7" s="212"/>
      <c r="AC7" s="212"/>
      <c r="AD7" s="213"/>
      <c r="AE7" s="210"/>
      <c r="AF7" s="209"/>
      <c r="AG7" s="228" t="s">
        <v>6</v>
      </c>
      <c r="AH7" s="229"/>
      <c r="AI7" s="229"/>
      <c r="AJ7" s="229"/>
      <c r="AK7" s="229"/>
      <c r="AL7" s="230"/>
      <c r="AM7" s="210"/>
      <c r="AN7" s="192"/>
      <c r="AO7" s="186" t="s">
        <v>6</v>
      </c>
      <c r="AP7" s="187"/>
      <c r="AQ7" s="187"/>
      <c r="AR7" s="187"/>
      <c r="AS7" s="187"/>
      <c r="AT7" s="188"/>
      <c r="AU7" s="193"/>
      <c r="AV7" s="192"/>
      <c r="AW7" s="186" t="s">
        <v>6</v>
      </c>
      <c r="AX7" s="187"/>
      <c r="AY7" s="187"/>
      <c r="AZ7" s="187"/>
      <c r="BA7" s="188"/>
      <c r="BB7" s="193"/>
      <c r="BC7" s="1"/>
    </row>
    <row r="8" spans="1:54" ht="79.5" customHeight="1">
      <c r="A8" s="231"/>
      <c r="B8" s="232"/>
      <c r="C8" s="20" t="s">
        <v>75</v>
      </c>
      <c r="D8" s="20" t="s">
        <v>79</v>
      </c>
      <c r="E8" s="234"/>
      <c r="F8" s="177"/>
      <c r="G8" s="205"/>
      <c r="H8" s="192"/>
      <c r="I8" s="2" t="s">
        <v>7</v>
      </c>
      <c r="J8" s="2" t="s">
        <v>8</v>
      </c>
      <c r="K8" s="2" t="s">
        <v>9</v>
      </c>
      <c r="L8" s="88" t="s">
        <v>10</v>
      </c>
      <c r="M8" s="88" t="s">
        <v>77</v>
      </c>
      <c r="N8" s="88" t="s">
        <v>32</v>
      </c>
      <c r="O8" s="193"/>
      <c r="P8" s="192"/>
      <c r="Q8" s="2" t="s">
        <v>7</v>
      </c>
      <c r="R8" s="2" t="s">
        <v>8</v>
      </c>
      <c r="S8" s="2" t="s">
        <v>9</v>
      </c>
      <c r="T8" s="89" t="s">
        <v>11</v>
      </c>
      <c r="U8" s="88" t="s">
        <v>77</v>
      </c>
      <c r="V8" s="88" t="s">
        <v>32</v>
      </c>
      <c r="W8" s="193"/>
      <c r="X8" s="210"/>
      <c r="Y8" s="104" t="s">
        <v>7</v>
      </c>
      <c r="Z8" s="104" t="s">
        <v>8</v>
      </c>
      <c r="AA8" s="104" t="s">
        <v>9</v>
      </c>
      <c r="AB8" s="105" t="s">
        <v>10</v>
      </c>
      <c r="AC8" s="105" t="s">
        <v>77</v>
      </c>
      <c r="AD8" s="105" t="s">
        <v>32</v>
      </c>
      <c r="AE8" s="210"/>
      <c r="AF8" s="209"/>
      <c r="AG8" s="104" t="s">
        <v>7</v>
      </c>
      <c r="AH8" s="104" t="s">
        <v>8</v>
      </c>
      <c r="AI8" s="104" t="s">
        <v>9</v>
      </c>
      <c r="AJ8" s="105" t="s">
        <v>11</v>
      </c>
      <c r="AK8" s="105" t="s">
        <v>77</v>
      </c>
      <c r="AL8" s="105" t="s">
        <v>32</v>
      </c>
      <c r="AM8" s="210"/>
      <c r="AN8" s="192"/>
      <c r="AO8" s="2" t="s">
        <v>7</v>
      </c>
      <c r="AP8" s="2" t="s">
        <v>8</v>
      </c>
      <c r="AQ8" s="2" t="s">
        <v>9</v>
      </c>
      <c r="AR8" s="88" t="s">
        <v>10</v>
      </c>
      <c r="AS8" s="88" t="s">
        <v>77</v>
      </c>
      <c r="AT8" s="88" t="s">
        <v>32</v>
      </c>
      <c r="AU8" s="193"/>
      <c r="AV8" s="192"/>
      <c r="AW8" s="2" t="s">
        <v>7</v>
      </c>
      <c r="AX8" s="2" t="s">
        <v>8</v>
      </c>
      <c r="AY8" s="2" t="s">
        <v>9</v>
      </c>
      <c r="AZ8" s="88" t="s">
        <v>10</v>
      </c>
      <c r="BA8" s="88" t="s">
        <v>32</v>
      </c>
      <c r="BB8" s="193"/>
    </row>
    <row r="9" spans="1:54" s="18" customFormat="1" ht="48" customHeight="1">
      <c r="A9" s="39" t="s">
        <v>35</v>
      </c>
      <c r="B9" s="39" t="s">
        <v>36</v>
      </c>
      <c r="C9" s="39"/>
      <c r="D9" s="39"/>
      <c r="E9" s="39">
        <f>E10+E11+E12</f>
        <v>0</v>
      </c>
      <c r="F9" s="39">
        <v>468</v>
      </c>
      <c r="G9" s="39">
        <f aca="true" t="shared" si="0" ref="G9:P9">SUM(G10:G14)</f>
        <v>468</v>
      </c>
      <c r="H9" s="39">
        <f t="shared" si="0"/>
        <v>148</v>
      </c>
      <c r="I9" s="39">
        <f t="shared" si="0"/>
        <v>44</v>
      </c>
      <c r="J9" s="39">
        <f t="shared" si="0"/>
        <v>0</v>
      </c>
      <c r="K9" s="39">
        <f t="shared" si="0"/>
        <v>0</v>
      </c>
      <c r="L9" s="39">
        <f t="shared" si="0"/>
        <v>96</v>
      </c>
      <c r="M9" s="39">
        <f t="shared" si="0"/>
        <v>0</v>
      </c>
      <c r="N9" s="39">
        <f t="shared" si="0"/>
        <v>0</v>
      </c>
      <c r="O9" s="39">
        <f t="shared" si="0"/>
        <v>8</v>
      </c>
      <c r="P9" s="39">
        <f t="shared" si="0"/>
        <v>92</v>
      </c>
      <c r="Q9" s="39">
        <f aca="true" t="shared" si="1" ref="Q9:W9">SUM(Q10:Q14)</f>
        <v>0</v>
      </c>
      <c r="R9" s="39">
        <f t="shared" si="1"/>
        <v>0</v>
      </c>
      <c r="S9" s="39">
        <f t="shared" si="1"/>
        <v>0</v>
      </c>
      <c r="T9" s="39">
        <f t="shared" si="1"/>
        <v>88</v>
      </c>
      <c r="U9" s="39">
        <f t="shared" si="1"/>
        <v>0</v>
      </c>
      <c r="V9" s="39">
        <f t="shared" si="1"/>
        <v>0</v>
      </c>
      <c r="W9" s="39">
        <f t="shared" si="1"/>
        <v>4</v>
      </c>
      <c r="X9" s="114">
        <f>SUM(X10:X14)</f>
        <v>64</v>
      </c>
      <c r="Y9" s="114">
        <f aca="true" t="shared" si="2" ref="Y9:AE9">SUM(Y10:Y14)</f>
        <v>0</v>
      </c>
      <c r="Z9" s="114">
        <f t="shared" si="2"/>
        <v>0</v>
      </c>
      <c r="AA9" s="114">
        <f t="shared" si="2"/>
        <v>0</v>
      </c>
      <c r="AB9" s="114">
        <f t="shared" si="2"/>
        <v>60</v>
      </c>
      <c r="AC9" s="114">
        <f t="shared" si="2"/>
        <v>0</v>
      </c>
      <c r="AD9" s="114">
        <f t="shared" si="2"/>
        <v>0</v>
      </c>
      <c r="AE9" s="114">
        <f t="shared" si="2"/>
        <v>4</v>
      </c>
      <c r="AF9" s="114">
        <f>SUM(AF10:AF14)</f>
        <v>60</v>
      </c>
      <c r="AG9" s="114">
        <f aca="true" t="shared" si="3" ref="AG9:AM9">SUM(AG10:AG14)</f>
        <v>0</v>
      </c>
      <c r="AH9" s="114">
        <f t="shared" si="3"/>
        <v>0</v>
      </c>
      <c r="AI9" s="114">
        <f t="shared" si="3"/>
        <v>0</v>
      </c>
      <c r="AJ9" s="114">
        <f t="shared" si="3"/>
        <v>56</v>
      </c>
      <c r="AK9" s="114">
        <f t="shared" si="3"/>
        <v>0</v>
      </c>
      <c r="AL9" s="114">
        <f t="shared" si="3"/>
        <v>0</v>
      </c>
      <c r="AM9" s="114">
        <f t="shared" si="3"/>
        <v>4</v>
      </c>
      <c r="AN9" s="39">
        <f>SUM(AN10:AN14)</f>
        <v>104</v>
      </c>
      <c r="AO9" s="39">
        <f aca="true" t="shared" si="4" ref="AO9:AU9">SUM(AO10:AO14)</f>
        <v>20</v>
      </c>
      <c r="AP9" s="39">
        <f t="shared" si="4"/>
        <v>0</v>
      </c>
      <c r="AQ9" s="39">
        <f t="shared" si="4"/>
        <v>0</v>
      </c>
      <c r="AR9" s="39">
        <f t="shared" si="4"/>
        <v>78</v>
      </c>
      <c r="AS9" s="39">
        <f t="shared" si="4"/>
        <v>0</v>
      </c>
      <c r="AT9" s="39">
        <f t="shared" si="4"/>
        <v>0</v>
      </c>
      <c r="AU9" s="39">
        <f t="shared" si="4"/>
        <v>6</v>
      </c>
      <c r="AV9" s="39">
        <f aca="true" t="shared" si="5" ref="AV9:BB9">SUM(AV10:AV14)</f>
        <v>0</v>
      </c>
      <c r="AW9" s="39">
        <f t="shared" si="5"/>
        <v>0</v>
      </c>
      <c r="AX9" s="39">
        <f t="shared" si="5"/>
        <v>0</v>
      </c>
      <c r="AY9" s="39">
        <f t="shared" si="5"/>
        <v>0</v>
      </c>
      <c r="AZ9" s="39">
        <f t="shared" si="5"/>
        <v>0</v>
      </c>
      <c r="BA9" s="39">
        <f t="shared" si="5"/>
        <v>0</v>
      </c>
      <c r="BB9" s="39">
        <f t="shared" si="5"/>
        <v>0</v>
      </c>
    </row>
    <row r="10" spans="1:54" ht="19.5" customHeight="1">
      <c r="A10" s="43" t="s">
        <v>37</v>
      </c>
      <c r="B10" s="62" t="s">
        <v>38</v>
      </c>
      <c r="C10" s="43">
        <v>3</v>
      </c>
      <c r="D10" s="43"/>
      <c r="E10" s="43"/>
      <c r="F10" s="44"/>
      <c r="G10" s="44">
        <v>44</v>
      </c>
      <c r="H10" s="6">
        <f>SUM(I10:O10)</f>
        <v>44</v>
      </c>
      <c r="I10" s="26">
        <v>22</v>
      </c>
      <c r="J10" s="26"/>
      <c r="K10" s="26"/>
      <c r="L10" s="26">
        <v>20</v>
      </c>
      <c r="M10" s="4"/>
      <c r="N10" s="4"/>
      <c r="O10" s="23">
        <v>2</v>
      </c>
      <c r="P10" s="10">
        <f>Q10+R10+S10+T10+W10+U10+V10</f>
        <v>0</v>
      </c>
      <c r="Q10" s="4"/>
      <c r="R10" s="4"/>
      <c r="S10" s="5"/>
      <c r="T10" s="5"/>
      <c r="U10" s="5"/>
      <c r="V10" s="5"/>
      <c r="W10" s="5"/>
      <c r="X10" s="106">
        <f aca="true" t="shared" si="6" ref="X10:X15">SUM(Y10:AE10)</f>
        <v>0</v>
      </c>
      <c r="Y10" s="30"/>
      <c r="Z10" s="30"/>
      <c r="AA10" s="30"/>
      <c r="AB10" s="106"/>
      <c r="AC10" s="106"/>
      <c r="AD10" s="106"/>
      <c r="AE10" s="106"/>
      <c r="AF10" s="115">
        <f>SUM(AG10:AM10)</f>
        <v>0</v>
      </c>
      <c r="AG10" s="30"/>
      <c r="AH10" s="30"/>
      <c r="AI10" s="30"/>
      <c r="AJ10" s="106"/>
      <c r="AK10" s="106"/>
      <c r="AL10" s="106"/>
      <c r="AM10" s="106"/>
      <c r="AN10" s="6">
        <f>SUM(AO10:AU10)</f>
        <v>0</v>
      </c>
      <c r="AO10" s="5"/>
      <c r="AP10" s="5"/>
      <c r="AQ10" s="5"/>
      <c r="AR10" s="5"/>
      <c r="AS10" s="5"/>
      <c r="AT10" s="5"/>
      <c r="AU10" s="5"/>
      <c r="AV10" s="6">
        <f>AW10+AX10+AY10+AZ10+BB10</f>
        <v>0</v>
      </c>
      <c r="AW10" s="5"/>
      <c r="AX10" s="5"/>
      <c r="AY10" s="5"/>
      <c r="AZ10" s="5"/>
      <c r="BA10" s="5"/>
      <c r="BB10" s="5"/>
    </row>
    <row r="11" spans="1:54" ht="19.5" customHeight="1">
      <c r="A11" s="43" t="s">
        <v>39</v>
      </c>
      <c r="B11" s="62" t="s">
        <v>12</v>
      </c>
      <c r="C11" s="43">
        <v>3</v>
      </c>
      <c r="D11" s="43"/>
      <c r="E11" s="43"/>
      <c r="F11" s="44"/>
      <c r="G11" s="44">
        <v>40</v>
      </c>
      <c r="H11" s="6">
        <f>SUM(I11:O11)</f>
        <v>40</v>
      </c>
      <c r="I11" s="23">
        <v>22</v>
      </c>
      <c r="J11" s="23"/>
      <c r="K11" s="23"/>
      <c r="L11" s="23">
        <v>16</v>
      </c>
      <c r="M11" s="23"/>
      <c r="N11" s="23"/>
      <c r="O11" s="23">
        <v>2</v>
      </c>
      <c r="P11" s="10">
        <f>Q11+R11+S11+T11+W11+U11+V11</f>
        <v>0</v>
      </c>
      <c r="Q11" s="23"/>
      <c r="R11" s="23"/>
      <c r="S11" s="23"/>
      <c r="T11" s="25"/>
      <c r="U11" s="25"/>
      <c r="V11" s="25"/>
      <c r="W11" s="25"/>
      <c r="X11" s="106">
        <f t="shared" si="6"/>
        <v>0</v>
      </c>
      <c r="Y11" s="29"/>
      <c r="Z11" s="29"/>
      <c r="AA11" s="29"/>
      <c r="AB11" s="29"/>
      <c r="AC11" s="29"/>
      <c r="AD11" s="29"/>
      <c r="AE11" s="29"/>
      <c r="AF11" s="115">
        <f>SUM(AG11:AM11)</f>
        <v>0</v>
      </c>
      <c r="AG11" s="29"/>
      <c r="AH11" s="29"/>
      <c r="AI11" s="29"/>
      <c r="AJ11" s="29"/>
      <c r="AK11" s="29"/>
      <c r="AL11" s="29"/>
      <c r="AM11" s="29"/>
      <c r="AN11" s="6">
        <f>SUM(AO11:AU11)</f>
        <v>0</v>
      </c>
      <c r="AO11" s="3"/>
      <c r="AP11" s="3"/>
      <c r="AQ11" s="3"/>
      <c r="AR11" s="3"/>
      <c r="AS11" s="3"/>
      <c r="AT11" s="3"/>
      <c r="AU11" s="3"/>
      <c r="AV11" s="6">
        <f aca="true" t="shared" si="7" ref="AV11:AV28">AW11+AX11+AY11+AZ11+BB11</f>
        <v>0</v>
      </c>
      <c r="AW11" s="3"/>
      <c r="AX11" s="3"/>
      <c r="AY11" s="3"/>
      <c r="AZ11" s="3"/>
      <c r="BA11" s="3"/>
      <c r="BB11" s="3"/>
    </row>
    <row r="12" spans="1:54" ht="33" customHeight="1">
      <c r="A12" s="43" t="s">
        <v>40</v>
      </c>
      <c r="B12" s="62" t="s">
        <v>41</v>
      </c>
      <c r="C12" s="43" t="s">
        <v>78</v>
      </c>
      <c r="D12" s="43"/>
      <c r="E12" s="43"/>
      <c r="F12" s="44"/>
      <c r="G12" s="44">
        <v>172</v>
      </c>
      <c r="H12" s="6">
        <f>SUM(I12:O12)</f>
        <v>32</v>
      </c>
      <c r="I12" s="23"/>
      <c r="J12" s="23"/>
      <c r="K12" s="23"/>
      <c r="L12" s="23">
        <v>30</v>
      </c>
      <c r="M12" s="23"/>
      <c r="N12" s="23"/>
      <c r="O12" s="23">
        <v>2</v>
      </c>
      <c r="P12" s="10">
        <f>Q12+R12+S12+T12+W12+U12+V12</f>
        <v>46</v>
      </c>
      <c r="Q12" s="23"/>
      <c r="R12" s="23"/>
      <c r="S12" s="23"/>
      <c r="T12" s="26">
        <v>44</v>
      </c>
      <c r="U12" s="26"/>
      <c r="V12" s="26"/>
      <c r="W12" s="26">
        <v>2</v>
      </c>
      <c r="X12" s="106">
        <f t="shared" si="6"/>
        <v>32</v>
      </c>
      <c r="Y12" s="30"/>
      <c r="Z12" s="30"/>
      <c r="AA12" s="30"/>
      <c r="AB12" s="30">
        <v>30</v>
      </c>
      <c r="AC12" s="30"/>
      <c r="AD12" s="30"/>
      <c r="AE12" s="30">
        <v>2</v>
      </c>
      <c r="AF12" s="115">
        <f>SUM(AG12:AM12)</f>
        <v>30</v>
      </c>
      <c r="AG12" s="30"/>
      <c r="AH12" s="30"/>
      <c r="AI12" s="30"/>
      <c r="AJ12" s="30">
        <v>28</v>
      </c>
      <c r="AK12" s="30"/>
      <c r="AL12" s="30"/>
      <c r="AM12" s="30">
        <v>2</v>
      </c>
      <c r="AN12" s="6">
        <f>SUM(AO12:AU12)</f>
        <v>32</v>
      </c>
      <c r="AO12" s="26"/>
      <c r="AP12" s="26"/>
      <c r="AQ12" s="26"/>
      <c r="AR12" s="26">
        <v>30</v>
      </c>
      <c r="AS12" s="26"/>
      <c r="AT12" s="26"/>
      <c r="AU12" s="26">
        <v>2</v>
      </c>
      <c r="AV12" s="6">
        <f t="shared" si="7"/>
        <v>0</v>
      </c>
      <c r="AW12" s="26"/>
      <c r="AX12" s="26"/>
      <c r="AY12" s="26"/>
      <c r="AZ12" s="26"/>
      <c r="BA12" s="26"/>
      <c r="BB12" s="26"/>
    </row>
    <row r="13" spans="1:54" ht="20.25" customHeight="1">
      <c r="A13" s="43" t="s">
        <v>42</v>
      </c>
      <c r="B13" s="62" t="s">
        <v>13</v>
      </c>
      <c r="C13" s="45" t="s">
        <v>90</v>
      </c>
      <c r="D13" s="43"/>
      <c r="E13" s="43"/>
      <c r="F13" s="44"/>
      <c r="G13" s="44">
        <v>172</v>
      </c>
      <c r="H13" s="6">
        <f>SUM(I13:O13)</f>
        <v>32</v>
      </c>
      <c r="I13" s="23"/>
      <c r="J13" s="23"/>
      <c r="K13" s="23"/>
      <c r="L13" s="23">
        <v>30</v>
      </c>
      <c r="M13" s="23"/>
      <c r="N13" s="23"/>
      <c r="O13" s="23">
        <v>2</v>
      </c>
      <c r="P13" s="10">
        <f>Q13+R13+S13+T13+W13+U13+V13</f>
        <v>46</v>
      </c>
      <c r="Q13" s="23"/>
      <c r="R13" s="23"/>
      <c r="S13" s="23"/>
      <c r="T13" s="26">
        <v>44</v>
      </c>
      <c r="U13" s="26"/>
      <c r="V13" s="26"/>
      <c r="W13" s="26">
        <v>2</v>
      </c>
      <c r="X13" s="106">
        <f t="shared" si="6"/>
        <v>32</v>
      </c>
      <c r="Y13" s="30"/>
      <c r="Z13" s="30"/>
      <c r="AA13" s="30"/>
      <c r="AB13" s="30">
        <v>30</v>
      </c>
      <c r="AC13" s="30"/>
      <c r="AD13" s="30"/>
      <c r="AE13" s="30">
        <v>2</v>
      </c>
      <c r="AF13" s="115">
        <f>SUM(AG13:AM13)</f>
        <v>30</v>
      </c>
      <c r="AG13" s="30"/>
      <c r="AH13" s="30"/>
      <c r="AI13" s="30"/>
      <c r="AJ13" s="30">
        <v>28</v>
      </c>
      <c r="AK13" s="30"/>
      <c r="AL13" s="30"/>
      <c r="AM13" s="30">
        <v>2</v>
      </c>
      <c r="AN13" s="6">
        <f>SUM(AO13:AU13)</f>
        <v>32</v>
      </c>
      <c r="AO13" s="26"/>
      <c r="AP13" s="26"/>
      <c r="AQ13" s="26"/>
      <c r="AR13" s="26">
        <v>30</v>
      </c>
      <c r="AS13" s="26"/>
      <c r="AT13" s="26"/>
      <c r="AU13" s="26">
        <v>2</v>
      </c>
      <c r="AV13" s="6">
        <f>AZ13</f>
        <v>0</v>
      </c>
      <c r="AW13" s="26"/>
      <c r="AX13" s="26"/>
      <c r="AY13" s="26"/>
      <c r="AZ13" s="26"/>
      <c r="BA13" s="26"/>
      <c r="BB13" s="26"/>
    </row>
    <row r="14" spans="1:54" ht="20.25" customHeight="1">
      <c r="A14" s="43" t="s">
        <v>113</v>
      </c>
      <c r="B14" s="62" t="s">
        <v>112</v>
      </c>
      <c r="C14" s="45" t="s">
        <v>123</v>
      </c>
      <c r="D14" s="43"/>
      <c r="E14" s="43"/>
      <c r="F14" s="44"/>
      <c r="G14" s="43">
        <v>40</v>
      </c>
      <c r="H14" s="6">
        <f>SUM(I14:O14)</f>
        <v>0</v>
      </c>
      <c r="I14" s="23"/>
      <c r="J14" s="23"/>
      <c r="K14" s="23"/>
      <c r="L14" s="23"/>
      <c r="M14" s="23"/>
      <c r="N14" s="23"/>
      <c r="O14" s="23"/>
      <c r="P14" s="10">
        <f>Q14+R14+S14+T14+W14+U14+V14</f>
        <v>0</v>
      </c>
      <c r="Q14" s="23"/>
      <c r="R14" s="23"/>
      <c r="S14" s="23"/>
      <c r="T14" s="26"/>
      <c r="U14" s="26"/>
      <c r="V14" s="26"/>
      <c r="W14" s="26"/>
      <c r="X14" s="106">
        <f t="shared" si="6"/>
        <v>0</v>
      </c>
      <c r="Y14" s="30"/>
      <c r="Z14" s="30"/>
      <c r="AA14" s="30"/>
      <c r="AB14" s="30"/>
      <c r="AC14" s="30"/>
      <c r="AD14" s="30"/>
      <c r="AE14" s="30"/>
      <c r="AF14" s="115">
        <f>SUM(AG14:AM14)</f>
        <v>0</v>
      </c>
      <c r="AG14" s="30"/>
      <c r="AH14" s="30"/>
      <c r="AI14" s="30"/>
      <c r="AJ14" s="30"/>
      <c r="AK14" s="30"/>
      <c r="AL14" s="30"/>
      <c r="AM14" s="30"/>
      <c r="AN14" s="6">
        <f>SUM(AO14:AU14)</f>
        <v>40</v>
      </c>
      <c r="AO14" s="26">
        <v>20</v>
      </c>
      <c r="AP14" s="26"/>
      <c r="AQ14" s="26"/>
      <c r="AR14" s="26">
        <v>18</v>
      </c>
      <c r="AS14" s="26"/>
      <c r="AT14" s="26"/>
      <c r="AU14" s="26">
        <v>2</v>
      </c>
      <c r="AV14" s="6">
        <f>AZ14</f>
        <v>0</v>
      </c>
      <c r="AW14" s="26"/>
      <c r="AX14" s="26"/>
      <c r="AY14" s="26"/>
      <c r="AZ14" s="26"/>
      <c r="BA14" s="26"/>
      <c r="BB14" s="26"/>
    </row>
    <row r="15" spans="1:54" s="18" customFormat="1" ht="48" customHeight="1">
      <c r="A15" s="39" t="s">
        <v>43</v>
      </c>
      <c r="B15" s="39" t="s">
        <v>44</v>
      </c>
      <c r="C15" s="39"/>
      <c r="D15" s="39"/>
      <c r="E15" s="39">
        <f>E16+E17+E18</f>
        <v>0</v>
      </c>
      <c r="F15" s="39">
        <v>144</v>
      </c>
      <c r="G15" s="39">
        <f>G16+G17+G18</f>
        <v>144</v>
      </c>
      <c r="H15" s="6">
        <f>I15+J15+K15+L15+O15</f>
        <v>104</v>
      </c>
      <c r="I15" s="39">
        <f aca="true" t="shared" si="8" ref="I15:O15">I16+I17+I18</f>
        <v>66</v>
      </c>
      <c r="J15" s="39">
        <f t="shared" si="8"/>
        <v>0</v>
      </c>
      <c r="K15" s="39">
        <f t="shared" si="8"/>
        <v>0</v>
      </c>
      <c r="L15" s="39">
        <f t="shared" si="8"/>
        <v>32</v>
      </c>
      <c r="M15" s="39">
        <f t="shared" si="8"/>
        <v>0</v>
      </c>
      <c r="N15" s="39">
        <f t="shared" si="8"/>
        <v>0</v>
      </c>
      <c r="O15" s="39">
        <f t="shared" si="8"/>
        <v>6</v>
      </c>
      <c r="P15" s="10">
        <f>Q15+R15+S15+T15+W15</f>
        <v>0</v>
      </c>
      <c r="Q15" s="39">
        <f aca="true" t="shared" si="9" ref="Q15:W15">Q16+Q17+Q18</f>
        <v>0</v>
      </c>
      <c r="R15" s="39">
        <f t="shared" si="9"/>
        <v>0</v>
      </c>
      <c r="S15" s="39">
        <f t="shared" si="9"/>
        <v>0</v>
      </c>
      <c r="T15" s="39">
        <f t="shared" si="9"/>
        <v>0</v>
      </c>
      <c r="U15" s="39">
        <f t="shared" si="9"/>
        <v>0</v>
      </c>
      <c r="V15" s="39">
        <f t="shared" si="9"/>
        <v>0</v>
      </c>
      <c r="W15" s="39">
        <f t="shared" si="9"/>
        <v>0</v>
      </c>
      <c r="X15" s="115">
        <f t="shared" si="6"/>
        <v>0</v>
      </c>
      <c r="Y15" s="114">
        <f aca="true" t="shared" si="10" ref="Y15:AE15">Y16+Y17+Y18</f>
        <v>0</v>
      </c>
      <c r="Z15" s="114">
        <f t="shared" si="10"/>
        <v>0</v>
      </c>
      <c r="AA15" s="114">
        <f t="shared" si="10"/>
        <v>0</v>
      </c>
      <c r="AB15" s="114">
        <f t="shared" si="10"/>
        <v>0</v>
      </c>
      <c r="AC15" s="114">
        <f t="shared" si="10"/>
        <v>0</v>
      </c>
      <c r="AD15" s="114">
        <f t="shared" si="10"/>
        <v>0</v>
      </c>
      <c r="AE15" s="114">
        <f t="shared" si="10"/>
        <v>0</v>
      </c>
      <c r="AF15" s="115">
        <f aca="true" t="shared" si="11" ref="AF15:AF28">AG15+AH15+AI15+AJ15+AM15</f>
        <v>40</v>
      </c>
      <c r="AG15" s="114">
        <f aca="true" t="shared" si="12" ref="AG15:AM15">AG16+AG17+AG18</f>
        <v>6</v>
      </c>
      <c r="AH15" s="114">
        <f t="shared" si="12"/>
        <v>0</v>
      </c>
      <c r="AI15" s="114">
        <f t="shared" si="12"/>
        <v>0</v>
      </c>
      <c r="AJ15" s="114">
        <f t="shared" si="12"/>
        <v>32</v>
      </c>
      <c r="AK15" s="114">
        <f t="shared" si="12"/>
        <v>0</v>
      </c>
      <c r="AL15" s="114">
        <f t="shared" si="12"/>
        <v>0</v>
      </c>
      <c r="AM15" s="114">
        <f t="shared" si="12"/>
        <v>2</v>
      </c>
      <c r="AN15" s="6">
        <f aca="true" t="shared" si="13" ref="AN15:AN27">AO15+AQ15+AR15+AU15+AP15</f>
        <v>0</v>
      </c>
      <c r="AO15" s="39">
        <f aca="true" t="shared" si="14" ref="AO15:AU15">AO16+AO17+AO18</f>
        <v>0</v>
      </c>
      <c r="AP15" s="39">
        <f t="shared" si="14"/>
        <v>0</v>
      </c>
      <c r="AQ15" s="39">
        <f t="shared" si="14"/>
        <v>0</v>
      </c>
      <c r="AR15" s="39">
        <f t="shared" si="14"/>
        <v>0</v>
      </c>
      <c r="AS15" s="39">
        <f t="shared" si="14"/>
        <v>0</v>
      </c>
      <c r="AT15" s="39">
        <f t="shared" si="14"/>
        <v>0</v>
      </c>
      <c r="AU15" s="39">
        <f t="shared" si="14"/>
        <v>0</v>
      </c>
      <c r="AV15" s="6">
        <f t="shared" si="7"/>
        <v>0</v>
      </c>
      <c r="AW15" s="39">
        <f aca="true" t="shared" si="15" ref="AW15:BB15">AW16+AW17+AW18</f>
        <v>0</v>
      </c>
      <c r="AX15" s="39">
        <f t="shared" si="15"/>
        <v>0</v>
      </c>
      <c r="AY15" s="39">
        <f t="shared" si="15"/>
        <v>0</v>
      </c>
      <c r="AZ15" s="39">
        <f t="shared" si="15"/>
        <v>0</v>
      </c>
      <c r="BA15" s="39">
        <f t="shared" si="15"/>
        <v>0</v>
      </c>
      <c r="BB15" s="39">
        <f t="shared" si="15"/>
        <v>0</v>
      </c>
    </row>
    <row r="16" spans="1:54" ht="18" customHeight="1">
      <c r="A16" s="43" t="s">
        <v>45</v>
      </c>
      <c r="B16" s="62" t="s">
        <v>14</v>
      </c>
      <c r="C16" s="43">
        <v>3</v>
      </c>
      <c r="D16" s="43"/>
      <c r="E16" s="43"/>
      <c r="F16" s="43"/>
      <c r="G16" s="43">
        <v>68</v>
      </c>
      <c r="H16" s="10">
        <f>I16+J16+K16+L16+O16</f>
        <v>68</v>
      </c>
      <c r="I16" s="23">
        <v>32</v>
      </c>
      <c r="J16" s="23"/>
      <c r="K16" s="23"/>
      <c r="L16" s="26">
        <v>32</v>
      </c>
      <c r="M16" s="26"/>
      <c r="N16" s="26"/>
      <c r="O16" s="26">
        <v>4</v>
      </c>
      <c r="P16" s="10">
        <f>Q16+R16+S16+T16+W16</f>
        <v>0</v>
      </c>
      <c r="Q16" s="23"/>
      <c r="R16" s="23"/>
      <c r="S16" s="23"/>
      <c r="T16" s="26"/>
      <c r="U16" s="26"/>
      <c r="V16" s="26"/>
      <c r="W16" s="26"/>
      <c r="X16" s="106">
        <f aca="true" t="shared" si="16" ref="X16:X28">Y16+Z16+AA16+AB16+AE16</f>
        <v>0</v>
      </c>
      <c r="Y16" s="30"/>
      <c r="Z16" s="30"/>
      <c r="AA16" s="30"/>
      <c r="AB16" s="30"/>
      <c r="AC16" s="30"/>
      <c r="AD16" s="30"/>
      <c r="AE16" s="30"/>
      <c r="AF16" s="115">
        <f t="shared" si="11"/>
        <v>0</v>
      </c>
      <c r="AG16" s="30"/>
      <c r="AH16" s="30"/>
      <c r="AI16" s="30"/>
      <c r="AJ16" s="30"/>
      <c r="AK16" s="30"/>
      <c r="AL16" s="30"/>
      <c r="AM16" s="30"/>
      <c r="AN16" s="6">
        <f t="shared" si="13"/>
        <v>0</v>
      </c>
      <c r="AO16" s="26"/>
      <c r="AP16" s="26"/>
      <c r="AQ16" s="26"/>
      <c r="AR16" s="26"/>
      <c r="AS16" s="26"/>
      <c r="AT16" s="26"/>
      <c r="AU16" s="26"/>
      <c r="AV16" s="6">
        <f t="shared" si="7"/>
        <v>0</v>
      </c>
      <c r="AW16" s="26"/>
      <c r="AX16" s="26"/>
      <c r="AY16" s="26"/>
      <c r="AZ16" s="26"/>
      <c r="BA16" s="26"/>
      <c r="BB16" s="26"/>
    </row>
    <row r="17" spans="1:54" ht="13.5" customHeight="1">
      <c r="A17" s="43" t="s">
        <v>46</v>
      </c>
      <c r="B17" s="62" t="s">
        <v>48</v>
      </c>
      <c r="C17" s="43">
        <v>3</v>
      </c>
      <c r="D17" s="43"/>
      <c r="E17" s="43"/>
      <c r="F17" s="43"/>
      <c r="G17" s="43">
        <v>36</v>
      </c>
      <c r="H17" s="6">
        <f>SUM(I17:O17)</f>
        <v>36</v>
      </c>
      <c r="I17" s="23">
        <v>34</v>
      </c>
      <c r="J17" s="23"/>
      <c r="K17" s="23"/>
      <c r="L17" s="23"/>
      <c r="M17" s="23"/>
      <c r="N17" s="23"/>
      <c r="O17" s="23">
        <v>2</v>
      </c>
      <c r="P17" s="10">
        <f>Q17+R17+S17+T17+W17</f>
        <v>0</v>
      </c>
      <c r="Q17" s="23"/>
      <c r="R17" s="23"/>
      <c r="S17" s="23"/>
      <c r="T17" s="26"/>
      <c r="U17" s="26"/>
      <c r="V17" s="26"/>
      <c r="W17" s="26"/>
      <c r="X17" s="106">
        <f t="shared" si="16"/>
        <v>0</v>
      </c>
      <c r="Y17" s="30"/>
      <c r="Z17" s="30"/>
      <c r="AA17" s="30"/>
      <c r="AB17" s="30"/>
      <c r="AC17" s="30"/>
      <c r="AD17" s="30"/>
      <c r="AE17" s="30"/>
      <c r="AF17" s="115">
        <f t="shared" si="11"/>
        <v>0</v>
      </c>
      <c r="AG17" s="30"/>
      <c r="AH17" s="30"/>
      <c r="AI17" s="30"/>
      <c r="AJ17" s="30"/>
      <c r="AK17" s="30"/>
      <c r="AL17" s="30"/>
      <c r="AM17" s="30"/>
      <c r="AN17" s="6">
        <f t="shared" si="13"/>
        <v>0</v>
      </c>
      <c r="AO17" s="26"/>
      <c r="AP17" s="26"/>
      <c r="AQ17" s="26"/>
      <c r="AR17" s="26"/>
      <c r="AS17" s="26"/>
      <c r="AT17" s="26"/>
      <c r="AU17" s="26"/>
      <c r="AV17" s="6">
        <f t="shared" si="7"/>
        <v>0</v>
      </c>
      <c r="AW17" s="26"/>
      <c r="AX17" s="26"/>
      <c r="AY17" s="26"/>
      <c r="AZ17" s="26"/>
      <c r="BA17" s="26"/>
      <c r="BB17" s="26"/>
    </row>
    <row r="18" spans="1:54" ht="45.75" customHeight="1">
      <c r="A18" s="43" t="s">
        <v>47</v>
      </c>
      <c r="B18" s="62" t="s">
        <v>55</v>
      </c>
      <c r="C18" s="43">
        <v>6</v>
      </c>
      <c r="D18" s="43"/>
      <c r="E18" s="43"/>
      <c r="F18" s="43"/>
      <c r="G18" s="43">
        <v>40</v>
      </c>
      <c r="H18" s="6">
        <f>SUM(I18:O18)</f>
        <v>0</v>
      </c>
      <c r="I18" s="23"/>
      <c r="J18" s="23"/>
      <c r="K18" s="23"/>
      <c r="L18" s="23"/>
      <c r="M18" s="23"/>
      <c r="N18" s="23"/>
      <c r="O18" s="23"/>
      <c r="P18" s="6">
        <f>SUM(Q18:W18)</f>
        <v>0</v>
      </c>
      <c r="Q18" s="26"/>
      <c r="R18" s="26"/>
      <c r="S18" s="26"/>
      <c r="T18" s="26"/>
      <c r="U18" s="26"/>
      <c r="V18" s="26"/>
      <c r="W18" s="26"/>
      <c r="X18" s="106">
        <f>SUM(Y18:AE18)</f>
        <v>0</v>
      </c>
      <c r="Y18" s="30"/>
      <c r="Z18" s="30"/>
      <c r="AA18" s="30"/>
      <c r="AB18" s="30"/>
      <c r="AC18" s="30"/>
      <c r="AD18" s="30"/>
      <c r="AE18" s="30"/>
      <c r="AF18" s="115">
        <f t="shared" si="11"/>
        <v>40</v>
      </c>
      <c r="AG18" s="30">
        <v>6</v>
      </c>
      <c r="AH18" s="30"/>
      <c r="AI18" s="30"/>
      <c r="AJ18" s="30">
        <v>32</v>
      </c>
      <c r="AK18" s="30"/>
      <c r="AL18" s="30"/>
      <c r="AM18" s="30">
        <v>2</v>
      </c>
      <c r="AN18" s="6">
        <f t="shared" si="13"/>
        <v>0</v>
      </c>
      <c r="AO18" s="26"/>
      <c r="AP18" s="26"/>
      <c r="AQ18" s="26"/>
      <c r="AR18" s="26"/>
      <c r="AS18" s="26"/>
      <c r="AT18" s="26"/>
      <c r="AU18" s="26"/>
      <c r="AV18" s="6">
        <f t="shared" si="7"/>
        <v>0</v>
      </c>
      <c r="AW18" s="26"/>
      <c r="AX18" s="26"/>
      <c r="AY18" s="26"/>
      <c r="AZ18" s="26"/>
      <c r="BA18" s="26"/>
      <c r="BB18" s="26"/>
    </row>
    <row r="19" spans="1:54" s="18" customFormat="1" ht="24.75" customHeight="1">
      <c r="A19" s="39" t="s">
        <v>17</v>
      </c>
      <c r="B19" s="39" t="s">
        <v>18</v>
      </c>
      <c r="C19" s="39"/>
      <c r="D19" s="39"/>
      <c r="E19" s="39">
        <f aca="true" t="shared" si="17" ref="E19:AJ19">SUM(E20:E30)</f>
        <v>314</v>
      </c>
      <c r="F19" s="39">
        <f t="shared" si="17"/>
        <v>612</v>
      </c>
      <c r="G19" s="39">
        <f t="shared" si="17"/>
        <v>926</v>
      </c>
      <c r="H19" s="39">
        <f t="shared" si="17"/>
        <v>324</v>
      </c>
      <c r="I19" s="39">
        <f t="shared" si="17"/>
        <v>138</v>
      </c>
      <c r="J19" s="39">
        <f t="shared" si="17"/>
        <v>0</v>
      </c>
      <c r="K19" s="39">
        <f t="shared" si="17"/>
        <v>10</v>
      </c>
      <c r="L19" s="39">
        <f t="shared" si="17"/>
        <v>152</v>
      </c>
      <c r="M19" s="39">
        <f t="shared" si="17"/>
        <v>0</v>
      </c>
      <c r="N19" s="39">
        <f t="shared" si="17"/>
        <v>4</v>
      </c>
      <c r="O19" s="39">
        <f t="shared" si="17"/>
        <v>20</v>
      </c>
      <c r="P19" s="39">
        <f t="shared" si="17"/>
        <v>316</v>
      </c>
      <c r="Q19" s="39">
        <f t="shared" si="17"/>
        <v>152</v>
      </c>
      <c r="R19" s="39">
        <f t="shared" si="17"/>
        <v>0</v>
      </c>
      <c r="S19" s="39">
        <f t="shared" si="17"/>
        <v>0</v>
      </c>
      <c r="T19" s="39">
        <f t="shared" si="17"/>
        <v>144</v>
      </c>
      <c r="U19" s="39">
        <f t="shared" si="17"/>
        <v>0</v>
      </c>
      <c r="V19" s="39">
        <f t="shared" si="17"/>
        <v>2</v>
      </c>
      <c r="W19" s="39">
        <f t="shared" si="17"/>
        <v>18</v>
      </c>
      <c r="X19" s="114">
        <f t="shared" si="17"/>
        <v>128</v>
      </c>
      <c r="Y19" s="114">
        <f t="shared" si="17"/>
        <v>68</v>
      </c>
      <c r="Z19" s="114">
        <f t="shared" si="17"/>
        <v>0</v>
      </c>
      <c r="AA19" s="114">
        <f t="shared" si="17"/>
        <v>0</v>
      </c>
      <c r="AB19" s="114">
        <f t="shared" si="17"/>
        <v>52</v>
      </c>
      <c r="AC19" s="114">
        <f t="shared" si="17"/>
        <v>0</v>
      </c>
      <c r="AD19" s="114">
        <f t="shared" si="17"/>
        <v>0</v>
      </c>
      <c r="AE19" s="114">
        <f t="shared" si="17"/>
        <v>8</v>
      </c>
      <c r="AF19" s="114">
        <f t="shared" si="17"/>
        <v>30</v>
      </c>
      <c r="AG19" s="114">
        <f t="shared" si="17"/>
        <v>14</v>
      </c>
      <c r="AH19" s="114">
        <f t="shared" si="17"/>
        <v>0</v>
      </c>
      <c r="AI19" s="114">
        <f t="shared" si="17"/>
        <v>0</v>
      </c>
      <c r="AJ19" s="114">
        <f t="shared" si="17"/>
        <v>14</v>
      </c>
      <c r="AK19" s="114">
        <f aca="true" t="shared" si="18" ref="AK19:BB19">SUM(AK20:AK30)</f>
        <v>0</v>
      </c>
      <c r="AL19" s="114">
        <f t="shared" si="18"/>
        <v>0</v>
      </c>
      <c r="AM19" s="114">
        <f t="shared" si="18"/>
        <v>2</v>
      </c>
      <c r="AN19" s="39">
        <f t="shared" si="18"/>
        <v>128</v>
      </c>
      <c r="AO19" s="39">
        <f t="shared" si="18"/>
        <v>88</v>
      </c>
      <c r="AP19" s="39">
        <f t="shared" si="18"/>
        <v>0</v>
      </c>
      <c r="AQ19" s="39">
        <f t="shared" si="18"/>
        <v>0</v>
      </c>
      <c r="AR19" s="39">
        <f t="shared" si="18"/>
        <v>32</v>
      </c>
      <c r="AS19" s="39">
        <f t="shared" si="18"/>
        <v>0</v>
      </c>
      <c r="AT19" s="39">
        <f t="shared" si="18"/>
        <v>0</v>
      </c>
      <c r="AU19" s="39">
        <f t="shared" si="18"/>
        <v>8</v>
      </c>
      <c r="AV19" s="39">
        <f t="shared" si="18"/>
        <v>0</v>
      </c>
      <c r="AW19" s="39">
        <f t="shared" si="18"/>
        <v>0</v>
      </c>
      <c r="AX19" s="39">
        <f t="shared" si="18"/>
        <v>0</v>
      </c>
      <c r="AY19" s="39">
        <f t="shared" si="18"/>
        <v>0</v>
      </c>
      <c r="AZ19" s="39">
        <f t="shared" si="18"/>
        <v>0</v>
      </c>
      <c r="BA19" s="39">
        <f t="shared" si="18"/>
        <v>0</v>
      </c>
      <c r="BB19" s="39">
        <f t="shared" si="18"/>
        <v>0</v>
      </c>
    </row>
    <row r="20" spans="1:54" ht="18.75" customHeight="1">
      <c r="A20" s="43" t="s">
        <v>49</v>
      </c>
      <c r="B20" s="62" t="s">
        <v>50</v>
      </c>
      <c r="C20" s="43">
        <v>4</v>
      </c>
      <c r="D20" s="43"/>
      <c r="E20" s="43">
        <f aca="true" t="shared" si="19" ref="E20:E25">G20-F20</f>
        <v>18</v>
      </c>
      <c r="F20" s="44">
        <v>82</v>
      </c>
      <c r="G20" s="43">
        <f>H20+P20+X20+AF20+AN20+AV20</f>
        <v>100</v>
      </c>
      <c r="H20" s="6">
        <f>SUM(I20:O20)</f>
        <v>60</v>
      </c>
      <c r="I20" s="23"/>
      <c r="J20" s="23"/>
      <c r="K20" s="23"/>
      <c r="L20" s="23">
        <v>56</v>
      </c>
      <c r="M20" s="23"/>
      <c r="N20" s="23"/>
      <c r="O20" s="23">
        <v>4</v>
      </c>
      <c r="P20" s="10">
        <f>SUM(Q20:W20)</f>
        <v>40</v>
      </c>
      <c r="Q20" s="23"/>
      <c r="R20" s="23"/>
      <c r="S20" s="23"/>
      <c r="T20" s="26">
        <v>38</v>
      </c>
      <c r="U20" s="26"/>
      <c r="V20" s="26"/>
      <c r="W20" s="26">
        <v>2</v>
      </c>
      <c r="X20" s="106">
        <f t="shared" si="16"/>
        <v>0</v>
      </c>
      <c r="Y20" s="30"/>
      <c r="Z20" s="30"/>
      <c r="AA20" s="30"/>
      <c r="AB20" s="30"/>
      <c r="AC20" s="30"/>
      <c r="AD20" s="30"/>
      <c r="AE20" s="30"/>
      <c r="AF20" s="115">
        <f t="shared" si="11"/>
        <v>0</v>
      </c>
      <c r="AG20" s="30"/>
      <c r="AH20" s="30"/>
      <c r="AI20" s="30"/>
      <c r="AJ20" s="30"/>
      <c r="AK20" s="30"/>
      <c r="AL20" s="30"/>
      <c r="AM20" s="30"/>
      <c r="AN20" s="6">
        <f t="shared" si="13"/>
        <v>0</v>
      </c>
      <c r="AO20" s="26"/>
      <c r="AP20" s="26"/>
      <c r="AQ20" s="26"/>
      <c r="AR20" s="26"/>
      <c r="AS20" s="26"/>
      <c r="AT20" s="26"/>
      <c r="AU20" s="26"/>
      <c r="AV20" s="6">
        <f t="shared" si="7"/>
        <v>0</v>
      </c>
      <c r="AW20" s="26"/>
      <c r="AX20" s="26"/>
      <c r="AY20" s="26"/>
      <c r="AZ20" s="26"/>
      <c r="BA20" s="26"/>
      <c r="BB20" s="26"/>
    </row>
    <row r="21" spans="1:54" ht="18.75" customHeight="1">
      <c r="A21" s="43" t="s">
        <v>51</v>
      </c>
      <c r="B21" s="62" t="s">
        <v>116</v>
      </c>
      <c r="C21" s="43"/>
      <c r="D21" s="43">
        <v>3</v>
      </c>
      <c r="E21" s="43">
        <f t="shared" si="19"/>
        <v>64</v>
      </c>
      <c r="F21" s="44">
        <v>70</v>
      </c>
      <c r="G21" s="43">
        <f>H21+P21+X21+AF21+AN21+AV21</f>
        <v>134</v>
      </c>
      <c r="H21" s="6">
        <f>SUM(I21:O21)</f>
        <v>134</v>
      </c>
      <c r="I21" s="23">
        <v>64</v>
      </c>
      <c r="J21" s="23"/>
      <c r="K21" s="23"/>
      <c r="L21" s="23">
        <v>60</v>
      </c>
      <c r="M21" s="23"/>
      <c r="N21" s="23">
        <v>2</v>
      </c>
      <c r="O21" s="23">
        <v>8</v>
      </c>
      <c r="P21" s="10">
        <f>SUM(Q21:W21)</f>
        <v>0</v>
      </c>
      <c r="Q21" s="23"/>
      <c r="R21" s="23"/>
      <c r="S21" s="23"/>
      <c r="T21" s="26"/>
      <c r="U21" s="26"/>
      <c r="V21" s="26"/>
      <c r="W21" s="26"/>
      <c r="X21" s="106">
        <f t="shared" si="16"/>
        <v>0</v>
      </c>
      <c r="Y21" s="30"/>
      <c r="Z21" s="30"/>
      <c r="AA21" s="30"/>
      <c r="AB21" s="30"/>
      <c r="AC21" s="30"/>
      <c r="AD21" s="30"/>
      <c r="AE21" s="30"/>
      <c r="AF21" s="115">
        <f t="shared" si="11"/>
        <v>0</v>
      </c>
      <c r="AG21" s="30"/>
      <c r="AH21" s="30"/>
      <c r="AI21" s="30"/>
      <c r="AJ21" s="30"/>
      <c r="AK21" s="30"/>
      <c r="AL21" s="30"/>
      <c r="AM21" s="30"/>
      <c r="AN21" s="6">
        <f t="shared" si="13"/>
        <v>0</v>
      </c>
      <c r="AO21" s="26"/>
      <c r="AP21" s="26"/>
      <c r="AQ21" s="26"/>
      <c r="AR21" s="26"/>
      <c r="AS21" s="26"/>
      <c r="AT21" s="26"/>
      <c r="AU21" s="26"/>
      <c r="AV21" s="6">
        <f t="shared" si="7"/>
        <v>0</v>
      </c>
      <c r="AW21" s="26"/>
      <c r="AX21" s="26"/>
      <c r="AY21" s="26"/>
      <c r="AZ21" s="26"/>
      <c r="BA21" s="26"/>
      <c r="BB21" s="26"/>
    </row>
    <row r="22" spans="1:54" ht="36" customHeight="1">
      <c r="A22" s="43" t="s">
        <v>52</v>
      </c>
      <c r="B22" s="62" t="s">
        <v>117</v>
      </c>
      <c r="C22" s="43">
        <v>4</v>
      </c>
      <c r="D22" s="43"/>
      <c r="E22" s="43">
        <f t="shared" si="19"/>
        <v>27</v>
      </c>
      <c r="F22" s="44">
        <v>42</v>
      </c>
      <c r="G22" s="43">
        <f>H22+P22+X22+AF22+AN22+AV22</f>
        <v>69</v>
      </c>
      <c r="H22" s="6">
        <f>SUM(I22:O22)</f>
        <v>0</v>
      </c>
      <c r="I22" s="23"/>
      <c r="J22" s="23"/>
      <c r="K22" s="23"/>
      <c r="L22" s="23"/>
      <c r="M22" s="23"/>
      <c r="N22" s="23"/>
      <c r="O22" s="23"/>
      <c r="P22" s="10">
        <f>SUM(Q22:W22)</f>
        <v>69</v>
      </c>
      <c r="Q22" s="23">
        <v>47</v>
      </c>
      <c r="R22" s="23"/>
      <c r="S22" s="23"/>
      <c r="T22" s="26">
        <v>18</v>
      </c>
      <c r="U22" s="26"/>
      <c r="V22" s="26"/>
      <c r="W22" s="26">
        <v>4</v>
      </c>
      <c r="X22" s="106">
        <f t="shared" si="16"/>
        <v>0</v>
      </c>
      <c r="Y22" s="30"/>
      <c r="Z22" s="30"/>
      <c r="AA22" s="30"/>
      <c r="AB22" s="30"/>
      <c r="AC22" s="30"/>
      <c r="AD22" s="30"/>
      <c r="AE22" s="30"/>
      <c r="AF22" s="115">
        <f t="shared" si="11"/>
        <v>0</v>
      </c>
      <c r="AG22" s="30"/>
      <c r="AH22" s="30"/>
      <c r="AI22" s="30"/>
      <c r="AJ22" s="30"/>
      <c r="AK22" s="30"/>
      <c r="AL22" s="30"/>
      <c r="AM22" s="30"/>
      <c r="AN22" s="6">
        <f t="shared" si="13"/>
        <v>0</v>
      </c>
      <c r="AO22" s="26"/>
      <c r="AP22" s="26"/>
      <c r="AQ22" s="26"/>
      <c r="AR22" s="26"/>
      <c r="AS22" s="26"/>
      <c r="AT22" s="26"/>
      <c r="AU22" s="26"/>
      <c r="AV22" s="6">
        <f t="shared" si="7"/>
        <v>0</v>
      </c>
      <c r="AW22" s="26"/>
      <c r="AX22" s="26"/>
      <c r="AY22" s="26"/>
      <c r="AZ22" s="26"/>
      <c r="BA22" s="26"/>
      <c r="BB22" s="26"/>
    </row>
    <row r="23" spans="1:54" ht="22.5" customHeight="1">
      <c r="A23" s="43" t="s">
        <v>54</v>
      </c>
      <c r="B23" s="62" t="s">
        <v>53</v>
      </c>
      <c r="C23" s="43">
        <v>4</v>
      </c>
      <c r="D23" s="43"/>
      <c r="E23" s="43">
        <f t="shared" si="19"/>
        <v>59</v>
      </c>
      <c r="F23" s="44">
        <v>74</v>
      </c>
      <c r="G23" s="43">
        <f aca="true" t="shared" si="20" ref="G23:G30">H23+P23+X23+AF23+AN23+AV23</f>
        <v>133</v>
      </c>
      <c r="H23" s="6">
        <f>SUM(I23:O23)</f>
        <v>64</v>
      </c>
      <c r="I23" s="27">
        <v>48</v>
      </c>
      <c r="J23" s="27"/>
      <c r="K23" s="27"/>
      <c r="L23" s="24">
        <v>12</v>
      </c>
      <c r="M23" s="24"/>
      <c r="N23" s="24"/>
      <c r="O23" s="24">
        <v>4</v>
      </c>
      <c r="P23" s="10">
        <f>SUM(Q23:W23)</f>
        <v>69</v>
      </c>
      <c r="Q23" s="24">
        <v>47</v>
      </c>
      <c r="R23" s="24"/>
      <c r="S23" s="24"/>
      <c r="T23" s="27">
        <v>18</v>
      </c>
      <c r="U23" s="27"/>
      <c r="V23" s="27"/>
      <c r="W23" s="26">
        <v>4</v>
      </c>
      <c r="X23" s="106">
        <f>SUM(Y23:AE23)</f>
        <v>0</v>
      </c>
      <c r="Y23" s="30"/>
      <c r="Z23" s="30"/>
      <c r="AA23" s="30"/>
      <c r="AB23" s="30"/>
      <c r="AC23" s="30"/>
      <c r="AD23" s="30"/>
      <c r="AE23" s="30"/>
      <c r="AF23" s="115">
        <f t="shared" si="11"/>
        <v>0</v>
      </c>
      <c r="AG23" s="30"/>
      <c r="AH23" s="30"/>
      <c r="AI23" s="30"/>
      <c r="AJ23" s="30"/>
      <c r="AK23" s="30"/>
      <c r="AL23" s="30"/>
      <c r="AM23" s="30"/>
      <c r="AN23" s="6">
        <f t="shared" si="13"/>
        <v>0</v>
      </c>
      <c r="AO23" s="26"/>
      <c r="AP23" s="26"/>
      <c r="AQ23" s="26"/>
      <c r="AR23" s="26"/>
      <c r="AS23" s="26"/>
      <c r="AT23" s="26"/>
      <c r="AU23" s="26"/>
      <c r="AV23" s="6">
        <f t="shared" si="7"/>
        <v>0</v>
      </c>
      <c r="AW23" s="26"/>
      <c r="AX23" s="26"/>
      <c r="AY23" s="26"/>
      <c r="AZ23" s="26"/>
      <c r="BA23" s="26"/>
      <c r="BB23" s="26"/>
    </row>
    <row r="24" spans="1:54" ht="16.5" customHeight="1">
      <c r="A24" s="43" t="s">
        <v>80</v>
      </c>
      <c r="B24" s="62" t="s">
        <v>19</v>
      </c>
      <c r="C24" s="43"/>
      <c r="D24" s="43">
        <v>3</v>
      </c>
      <c r="E24" s="43">
        <f t="shared" si="19"/>
        <v>14</v>
      </c>
      <c r="F24" s="44">
        <v>52</v>
      </c>
      <c r="G24" s="43">
        <f t="shared" si="20"/>
        <v>66</v>
      </c>
      <c r="H24" s="6">
        <f>SUM(I24:O24)</f>
        <v>66</v>
      </c>
      <c r="I24" s="23">
        <v>26</v>
      </c>
      <c r="J24" s="23"/>
      <c r="K24" s="23">
        <v>10</v>
      </c>
      <c r="L24" s="23">
        <v>24</v>
      </c>
      <c r="M24" s="4"/>
      <c r="N24" s="3">
        <v>2</v>
      </c>
      <c r="O24" s="23">
        <v>4</v>
      </c>
      <c r="P24" s="10">
        <f aca="true" t="shared" si="21" ref="P24:P30">SUM(Q24:W24)</f>
        <v>0</v>
      </c>
      <c r="Q24" s="4"/>
      <c r="R24" s="4"/>
      <c r="S24" s="4"/>
      <c r="T24" s="5"/>
      <c r="U24" s="5"/>
      <c r="V24" s="5"/>
      <c r="W24" s="5"/>
      <c r="X24" s="106">
        <f t="shared" si="16"/>
        <v>0</v>
      </c>
      <c r="Y24" s="106"/>
      <c r="Z24" s="106"/>
      <c r="AA24" s="106"/>
      <c r="AB24" s="106"/>
      <c r="AC24" s="106"/>
      <c r="AD24" s="106"/>
      <c r="AE24" s="106"/>
      <c r="AF24" s="115">
        <f t="shared" si="11"/>
        <v>0</v>
      </c>
      <c r="AG24" s="106"/>
      <c r="AH24" s="106"/>
      <c r="AI24" s="106"/>
      <c r="AJ24" s="106"/>
      <c r="AK24" s="106"/>
      <c r="AL24" s="106"/>
      <c r="AM24" s="106"/>
      <c r="AN24" s="6">
        <f t="shared" si="13"/>
        <v>0</v>
      </c>
      <c r="AO24" s="5"/>
      <c r="AP24" s="5"/>
      <c r="AQ24" s="5"/>
      <c r="AR24" s="5"/>
      <c r="AS24" s="5"/>
      <c r="AT24" s="5"/>
      <c r="AU24" s="5"/>
      <c r="AV24" s="6">
        <f t="shared" si="7"/>
        <v>0</v>
      </c>
      <c r="AW24" s="5"/>
      <c r="AX24" s="5"/>
      <c r="AY24" s="5"/>
      <c r="AZ24" s="5"/>
      <c r="BA24" s="5"/>
      <c r="BB24" s="5"/>
    </row>
    <row r="25" spans="1:54" ht="33.75" customHeight="1">
      <c r="A25" s="43" t="s">
        <v>81</v>
      </c>
      <c r="B25" s="62" t="s">
        <v>86</v>
      </c>
      <c r="C25" s="43">
        <v>7</v>
      </c>
      <c r="D25" s="43"/>
      <c r="E25" s="43">
        <f t="shared" si="19"/>
        <v>28</v>
      </c>
      <c r="F25" s="44">
        <v>36</v>
      </c>
      <c r="G25" s="43">
        <f t="shared" si="20"/>
        <v>64</v>
      </c>
      <c r="H25" s="6">
        <f aca="true" t="shared" si="22" ref="H25:H30">SUM(I25:O25)</f>
        <v>0</v>
      </c>
      <c r="I25" s="23"/>
      <c r="J25" s="23"/>
      <c r="K25" s="23"/>
      <c r="L25" s="23"/>
      <c r="M25" s="23"/>
      <c r="N25" s="23"/>
      <c r="O25" s="23"/>
      <c r="P25" s="10">
        <f t="shared" si="21"/>
        <v>0</v>
      </c>
      <c r="Q25" s="23"/>
      <c r="R25" s="23"/>
      <c r="S25" s="23"/>
      <c r="T25" s="26"/>
      <c r="U25" s="26"/>
      <c r="V25" s="26"/>
      <c r="W25" s="26"/>
      <c r="X25" s="106">
        <v>0</v>
      </c>
      <c r="Y25" s="30"/>
      <c r="Z25" s="30"/>
      <c r="AA25" s="30"/>
      <c r="AB25" s="30"/>
      <c r="AC25" s="30"/>
      <c r="AD25" s="30"/>
      <c r="AE25" s="30"/>
      <c r="AF25" s="115">
        <v>0</v>
      </c>
      <c r="AG25" s="30"/>
      <c r="AH25" s="30"/>
      <c r="AI25" s="30"/>
      <c r="AJ25" s="30"/>
      <c r="AK25" s="30"/>
      <c r="AL25" s="30"/>
      <c r="AM25" s="30"/>
      <c r="AN25" s="6">
        <f>SUM(AO25:AU25)</f>
        <v>64</v>
      </c>
      <c r="AO25" s="26">
        <v>44</v>
      </c>
      <c r="AP25" s="26"/>
      <c r="AQ25" s="26"/>
      <c r="AR25" s="26">
        <v>16</v>
      </c>
      <c r="AS25" s="26"/>
      <c r="AT25" s="26"/>
      <c r="AU25" s="26">
        <v>4</v>
      </c>
      <c r="AV25" s="6">
        <v>0</v>
      </c>
      <c r="AW25" s="26"/>
      <c r="AX25" s="26"/>
      <c r="AY25" s="26"/>
      <c r="AZ25" s="26"/>
      <c r="BA25" s="26"/>
      <c r="BB25" s="26"/>
    </row>
    <row r="26" spans="1:54" ht="23.25" customHeight="1">
      <c r="A26" s="43" t="s">
        <v>82</v>
      </c>
      <c r="B26" s="62" t="s">
        <v>118</v>
      </c>
      <c r="C26" s="43">
        <v>7</v>
      </c>
      <c r="D26" s="43"/>
      <c r="E26" s="43">
        <f>G26-F26</f>
        <v>28</v>
      </c>
      <c r="F26" s="44">
        <v>36</v>
      </c>
      <c r="G26" s="43">
        <f t="shared" si="20"/>
        <v>64</v>
      </c>
      <c r="H26" s="6">
        <f t="shared" si="22"/>
        <v>0</v>
      </c>
      <c r="I26" s="23"/>
      <c r="J26" s="23"/>
      <c r="K26" s="23"/>
      <c r="L26" s="23"/>
      <c r="M26" s="23"/>
      <c r="N26" s="23"/>
      <c r="O26" s="23"/>
      <c r="P26" s="10">
        <f t="shared" si="21"/>
        <v>0</v>
      </c>
      <c r="Q26" s="26"/>
      <c r="R26" s="26"/>
      <c r="S26" s="26"/>
      <c r="T26" s="26"/>
      <c r="U26" s="26"/>
      <c r="V26" s="26"/>
      <c r="W26" s="26"/>
      <c r="X26" s="106">
        <f>Y26+Z26+AA26+AB26+AE26</f>
        <v>0</v>
      </c>
      <c r="Y26" s="31"/>
      <c r="Z26" s="31"/>
      <c r="AA26" s="31"/>
      <c r="AB26" s="31"/>
      <c r="AC26" s="31"/>
      <c r="AD26" s="31"/>
      <c r="AE26" s="31"/>
      <c r="AF26" s="115">
        <f>AG26+AH26+AI26+AJ26+AM26</f>
        <v>0</v>
      </c>
      <c r="AG26" s="30"/>
      <c r="AH26" s="30"/>
      <c r="AI26" s="30"/>
      <c r="AJ26" s="30"/>
      <c r="AK26" s="30"/>
      <c r="AL26" s="30"/>
      <c r="AM26" s="30"/>
      <c r="AN26" s="6">
        <f>AO26+AQ26+AR26+AU26+AP26</f>
        <v>64</v>
      </c>
      <c r="AO26" s="23">
        <v>44</v>
      </c>
      <c r="AP26" s="23"/>
      <c r="AQ26" s="23"/>
      <c r="AR26" s="23">
        <v>16</v>
      </c>
      <c r="AS26" s="26"/>
      <c r="AT26" s="26"/>
      <c r="AU26" s="26">
        <v>4</v>
      </c>
      <c r="AV26" s="6">
        <v>0</v>
      </c>
      <c r="AW26" s="26"/>
      <c r="AX26" s="26"/>
      <c r="AY26" s="26"/>
      <c r="AZ26" s="26"/>
      <c r="BA26" s="26"/>
      <c r="BB26" s="26"/>
    </row>
    <row r="27" spans="1:54" ht="20.25" customHeight="1">
      <c r="A27" s="43" t="s">
        <v>83</v>
      </c>
      <c r="B27" s="62" t="s">
        <v>119</v>
      </c>
      <c r="C27" s="43">
        <v>5</v>
      </c>
      <c r="D27" s="43"/>
      <c r="E27" s="43">
        <f>G27-F27</f>
        <v>44</v>
      </c>
      <c r="F27" s="44">
        <v>46</v>
      </c>
      <c r="G27" s="43">
        <f t="shared" si="20"/>
        <v>90</v>
      </c>
      <c r="H27" s="6">
        <f t="shared" si="22"/>
        <v>0</v>
      </c>
      <c r="I27" s="23"/>
      <c r="J27" s="23"/>
      <c r="K27" s="23"/>
      <c r="L27" s="23"/>
      <c r="M27" s="23"/>
      <c r="N27" s="23"/>
      <c r="O27" s="23"/>
      <c r="P27" s="10">
        <f t="shared" si="21"/>
        <v>0</v>
      </c>
      <c r="Q27" s="23"/>
      <c r="R27" s="23"/>
      <c r="S27" s="23"/>
      <c r="T27" s="26"/>
      <c r="U27" s="26"/>
      <c r="V27" s="26"/>
      <c r="W27" s="26"/>
      <c r="X27" s="106">
        <f t="shared" si="16"/>
        <v>90</v>
      </c>
      <c r="Y27" s="30">
        <v>48</v>
      </c>
      <c r="Z27" s="30"/>
      <c r="AA27" s="30"/>
      <c r="AB27" s="30">
        <v>36</v>
      </c>
      <c r="AC27" s="30"/>
      <c r="AD27" s="30"/>
      <c r="AE27" s="30">
        <v>6</v>
      </c>
      <c r="AF27" s="115">
        <f t="shared" si="11"/>
        <v>0</v>
      </c>
      <c r="AG27" s="30"/>
      <c r="AH27" s="30"/>
      <c r="AI27" s="30"/>
      <c r="AJ27" s="30"/>
      <c r="AK27" s="30"/>
      <c r="AL27" s="30"/>
      <c r="AM27" s="30"/>
      <c r="AN27" s="6">
        <f t="shared" si="13"/>
        <v>0</v>
      </c>
      <c r="AO27" s="26"/>
      <c r="AP27" s="26"/>
      <c r="AQ27" s="26"/>
      <c r="AR27" s="26"/>
      <c r="AS27" s="26"/>
      <c r="AT27" s="26"/>
      <c r="AU27" s="26"/>
      <c r="AV27" s="6">
        <f t="shared" si="7"/>
        <v>0</v>
      </c>
      <c r="AW27" s="26"/>
      <c r="AX27" s="26"/>
      <c r="AY27" s="26"/>
      <c r="AZ27" s="26"/>
      <c r="BA27" s="26"/>
      <c r="BB27" s="26"/>
    </row>
    <row r="28" spans="1:54" s="38" customFormat="1" ht="24.75" customHeight="1">
      <c r="A28" s="43" t="s">
        <v>84</v>
      </c>
      <c r="B28" s="62" t="s">
        <v>120</v>
      </c>
      <c r="C28" s="43"/>
      <c r="D28" s="43">
        <v>4</v>
      </c>
      <c r="E28" s="43">
        <f>G28-F28</f>
        <v>32</v>
      </c>
      <c r="F28" s="44">
        <v>60</v>
      </c>
      <c r="G28" s="43">
        <f t="shared" si="20"/>
        <v>92</v>
      </c>
      <c r="H28" s="6">
        <f t="shared" si="22"/>
        <v>0</v>
      </c>
      <c r="I28" s="23"/>
      <c r="J28" s="23"/>
      <c r="K28" s="23"/>
      <c r="L28" s="23"/>
      <c r="M28" s="23"/>
      <c r="N28" s="23"/>
      <c r="O28" s="23"/>
      <c r="P28" s="10">
        <f t="shared" si="21"/>
        <v>92</v>
      </c>
      <c r="Q28" s="26">
        <v>54</v>
      </c>
      <c r="R28" s="26"/>
      <c r="S28" s="26"/>
      <c r="T28" s="26">
        <v>30</v>
      </c>
      <c r="U28" s="26"/>
      <c r="V28" s="26">
        <v>2</v>
      </c>
      <c r="W28" s="26">
        <v>6</v>
      </c>
      <c r="X28" s="106">
        <f t="shared" si="16"/>
        <v>0</v>
      </c>
      <c r="Y28" s="30"/>
      <c r="Z28" s="30"/>
      <c r="AA28" s="30"/>
      <c r="AB28" s="30"/>
      <c r="AC28" s="30"/>
      <c r="AD28" s="31"/>
      <c r="AE28" s="31"/>
      <c r="AF28" s="115">
        <f t="shared" si="11"/>
        <v>0</v>
      </c>
      <c r="AG28" s="30"/>
      <c r="AH28" s="30"/>
      <c r="AI28" s="30"/>
      <c r="AJ28" s="30"/>
      <c r="AK28" s="30"/>
      <c r="AL28" s="30"/>
      <c r="AM28" s="30"/>
      <c r="AN28" s="6">
        <f>SUM(AO28:AU28)</f>
        <v>0</v>
      </c>
      <c r="AO28" s="26"/>
      <c r="AP28" s="26"/>
      <c r="AQ28" s="26"/>
      <c r="AR28" s="26"/>
      <c r="AS28" s="26"/>
      <c r="AT28" s="26"/>
      <c r="AU28" s="26"/>
      <c r="AV28" s="6">
        <f t="shared" si="7"/>
        <v>0</v>
      </c>
      <c r="AW28" s="26"/>
      <c r="AX28" s="26"/>
      <c r="AY28" s="26"/>
      <c r="AZ28" s="26"/>
      <c r="BA28" s="26"/>
      <c r="BB28" s="26"/>
    </row>
    <row r="29" spans="1:54" ht="23.25" customHeight="1">
      <c r="A29" s="43" t="s">
        <v>67</v>
      </c>
      <c r="B29" s="62" t="s">
        <v>20</v>
      </c>
      <c r="C29" s="43">
        <v>6</v>
      </c>
      <c r="D29" s="43"/>
      <c r="E29" s="43">
        <f>G29-F29</f>
        <v>0</v>
      </c>
      <c r="F29" s="44">
        <v>68</v>
      </c>
      <c r="G29" s="43">
        <f t="shared" si="20"/>
        <v>68</v>
      </c>
      <c r="H29" s="6">
        <f t="shared" si="22"/>
        <v>0</v>
      </c>
      <c r="I29" s="23"/>
      <c r="J29" s="23"/>
      <c r="K29" s="23"/>
      <c r="L29" s="23"/>
      <c r="M29" s="23"/>
      <c r="N29" s="23"/>
      <c r="O29" s="23"/>
      <c r="P29" s="10">
        <f t="shared" si="21"/>
        <v>0</v>
      </c>
      <c r="Q29" s="46"/>
      <c r="R29" s="46"/>
      <c r="S29" s="46"/>
      <c r="T29" s="46"/>
      <c r="U29" s="46"/>
      <c r="V29" s="46"/>
      <c r="W29" s="46"/>
      <c r="X29" s="106">
        <f>Y29+Z29+AA29+AB29+AE29</f>
        <v>38</v>
      </c>
      <c r="Y29" s="30">
        <v>20</v>
      </c>
      <c r="Z29" s="30"/>
      <c r="AA29" s="30"/>
      <c r="AB29" s="30">
        <v>16</v>
      </c>
      <c r="AC29" s="30"/>
      <c r="AD29" s="30"/>
      <c r="AE29" s="30">
        <v>2</v>
      </c>
      <c r="AF29" s="115">
        <f>SUM(AG29:AM29)</f>
        <v>30</v>
      </c>
      <c r="AG29" s="30">
        <v>14</v>
      </c>
      <c r="AH29" s="30"/>
      <c r="AI29" s="30"/>
      <c r="AJ29" s="30">
        <v>14</v>
      </c>
      <c r="AK29" s="30"/>
      <c r="AL29" s="30"/>
      <c r="AM29" s="30">
        <v>2</v>
      </c>
      <c r="AN29" s="6">
        <v>0</v>
      </c>
      <c r="AO29" s="26"/>
      <c r="AP29" s="26"/>
      <c r="AQ29" s="26"/>
      <c r="AR29" s="26"/>
      <c r="AS29" s="26"/>
      <c r="AT29" s="26"/>
      <c r="AU29" s="26"/>
      <c r="AV29" s="6">
        <f>AW29+AX29+AY29+AZ29+BB29</f>
        <v>0</v>
      </c>
      <c r="AW29" s="26"/>
      <c r="AX29" s="26"/>
      <c r="AY29" s="26"/>
      <c r="AZ29" s="26"/>
      <c r="BA29" s="26"/>
      <c r="BB29" s="26"/>
    </row>
    <row r="30" spans="1:54" ht="27" customHeight="1">
      <c r="A30" s="43" t="s">
        <v>85</v>
      </c>
      <c r="B30" s="62" t="s">
        <v>68</v>
      </c>
      <c r="C30" s="43">
        <v>4</v>
      </c>
      <c r="D30" s="43"/>
      <c r="E30" s="43">
        <f>G30-F30</f>
        <v>0</v>
      </c>
      <c r="F30" s="44">
        <v>46</v>
      </c>
      <c r="G30" s="43">
        <f t="shared" si="20"/>
        <v>46</v>
      </c>
      <c r="H30" s="6">
        <f t="shared" si="22"/>
        <v>0</v>
      </c>
      <c r="I30" s="23"/>
      <c r="J30" s="23"/>
      <c r="K30" s="23"/>
      <c r="L30" s="23"/>
      <c r="M30" s="23"/>
      <c r="N30" s="23"/>
      <c r="O30" s="23"/>
      <c r="P30" s="10">
        <f t="shared" si="21"/>
        <v>46</v>
      </c>
      <c r="Q30" s="23">
        <v>4</v>
      </c>
      <c r="R30" s="23"/>
      <c r="S30" s="23"/>
      <c r="T30" s="26">
        <v>40</v>
      </c>
      <c r="U30" s="26"/>
      <c r="V30" s="26"/>
      <c r="W30" s="26">
        <v>2</v>
      </c>
      <c r="X30" s="106">
        <f>Y30+Z30+AA30+AB30+AE30</f>
        <v>0</v>
      </c>
      <c r="Y30" s="30"/>
      <c r="Z30" s="30"/>
      <c r="AA30" s="30"/>
      <c r="AB30" s="30"/>
      <c r="AC30" s="30"/>
      <c r="AD30" s="30"/>
      <c r="AE30" s="30"/>
      <c r="AF30" s="115">
        <f>AG30+AH30+AI30+AJ30+AM30</f>
        <v>0</v>
      </c>
      <c r="AG30" s="30"/>
      <c r="AH30" s="30"/>
      <c r="AI30" s="30"/>
      <c r="AJ30" s="30"/>
      <c r="AK30" s="30"/>
      <c r="AL30" s="30"/>
      <c r="AM30" s="30"/>
      <c r="AN30" s="6">
        <f>AO30+AQ30+AR30+AU30+AP30</f>
        <v>0</v>
      </c>
      <c r="AO30" s="26"/>
      <c r="AP30" s="26"/>
      <c r="AQ30" s="26"/>
      <c r="AR30" s="26"/>
      <c r="AS30" s="26"/>
      <c r="AT30" s="26"/>
      <c r="AU30" s="26"/>
      <c r="AV30" s="6">
        <f>AW30+AX30+AY30+AZ30+BB30</f>
        <v>0</v>
      </c>
      <c r="AW30" s="26"/>
      <c r="AX30" s="26"/>
      <c r="AY30" s="26"/>
      <c r="AZ30" s="26"/>
      <c r="BA30" s="26"/>
      <c r="BB30" s="26"/>
    </row>
    <row r="31" spans="1:54" s="18" customFormat="1" ht="27.75" customHeight="1">
      <c r="A31" s="39" t="s">
        <v>16</v>
      </c>
      <c r="B31" s="55" t="s">
        <v>56</v>
      </c>
      <c r="C31" s="39"/>
      <c r="D31" s="39"/>
      <c r="E31" s="39">
        <f aca="true" t="shared" si="23" ref="E31:E39">G31-F31</f>
        <v>658</v>
      </c>
      <c r="F31" s="39">
        <f>F32+F40+F44+F48</f>
        <v>1728</v>
      </c>
      <c r="G31" s="10">
        <f>H32+H40+H44+H48+SUM(G32,G40,G44,G48)</f>
        <v>2386</v>
      </c>
      <c r="H31" s="10">
        <f>SUM(I31:O31)</f>
        <v>0</v>
      </c>
      <c r="I31" s="10">
        <f aca="true" t="shared" si="24" ref="I31:BB31">I32+I40+I44+I48</f>
        <v>0</v>
      </c>
      <c r="J31" s="10">
        <f t="shared" si="24"/>
        <v>0</v>
      </c>
      <c r="K31" s="10">
        <f t="shared" si="24"/>
        <v>0</v>
      </c>
      <c r="L31" s="10">
        <f t="shared" si="24"/>
        <v>0</v>
      </c>
      <c r="M31" s="10">
        <f t="shared" si="24"/>
        <v>0</v>
      </c>
      <c r="N31" s="10">
        <f t="shared" si="24"/>
        <v>0</v>
      </c>
      <c r="O31" s="10">
        <f t="shared" si="24"/>
        <v>0</v>
      </c>
      <c r="P31" s="10">
        <f t="shared" si="24"/>
        <v>420</v>
      </c>
      <c r="Q31" s="10">
        <f t="shared" si="24"/>
        <v>294</v>
      </c>
      <c r="R31" s="10">
        <f t="shared" si="24"/>
        <v>0</v>
      </c>
      <c r="S31" s="10">
        <f t="shared" si="24"/>
        <v>0</v>
      </c>
      <c r="T31" s="10">
        <f t="shared" si="24"/>
        <v>100</v>
      </c>
      <c r="U31" s="10">
        <f t="shared" si="24"/>
        <v>0</v>
      </c>
      <c r="V31" s="10">
        <f t="shared" si="24"/>
        <v>2</v>
      </c>
      <c r="W31" s="10">
        <f t="shared" si="24"/>
        <v>24</v>
      </c>
      <c r="X31" s="115">
        <f t="shared" si="24"/>
        <v>384</v>
      </c>
      <c r="Y31" s="115">
        <f t="shared" si="24"/>
        <v>188</v>
      </c>
      <c r="Z31" s="115">
        <f t="shared" si="24"/>
        <v>0</v>
      </c>
      <c r="AA31" s="115">
        <f t="shared" si="24"/>
        <v>0</v>
      </c>
      <c r="AB31" s="115">
        <f t="shared" si="24"/>
        <v>170</v>
      </c>
      <c r="AC31" s="115">
        <f t="shared" si="24"/>
        <v>0</v>
      </c>
      <c r="AD31" s="115">
        <f t="shared" si="24"/>
        <v>4</v>
      </c>
      <c r="AE31" s="115">
        <f t="shared" si="24"/>
        <v>22</v>
      </c>
      <c r="AF31" s="115">
        <f t="shared" si="24"/>
        <v>702</v>
      </c>
      <c r="AG31" s="115">
        <f t="shared" si="24"/>
        <v>198</v>
      </c>
      <c r="AH31" s="115">
        <f t="shared" si="24"/>
        <v>0</v>
      </c>
      <c r="AI31" s="115">
        <f t="shared" si="24"/>
        <v>0</v>
      </c>
      <c r="AJ31" s="115">
        <f t="shared" si="24"/>
        <v>432</v>
      </c>
      <c r="AK31" s="115">
        <f t="shared" si="24"/>
        <v>30</v>
      </c>
      <c r="AL31" s="115">
        <f t="shared" si="24"/>
        <v>18</v>
      </c>
      <c r="AM31" s="115">
        <f t="shared" si="24"/>
        <v>24</v>
      </c>
      <c r="AN31" s="10">
        <f t="shared" si="24"/>
        <v>380</v>
      </c>
      <c r="AO31" s="10">
        <f t="shared" si="24"/>
        <v>178</v>
      </c>
      <c r="AP31" s="10">
        <f t="shared" si="24"/>
        <v>0</v>
      </c>
      <c r="AQ31" s="10">
        <f t="shared" si="24"/>
        <v>0</v>
      </c>
      <c r="AR31" s="10">
        <f t="shared" si="24"/>
        <v>106</v>
      </c>
      <c r="AS31" s="10">
        <f t="shared" si="24"/>
        <v>50</v>
      </c>
      <c r="AT31" s="10">
        <f t="shared" si="24"/>
        <v>26</v>
      </c>
      <c r="AU31" s="10">
        <f t="shared" si="24"/>
        <v>20</v>
      </c>
      <c r="AV31" s="10">
        <f t="shared" si="24"/>
        <v>468</v>
      </c>
      <c r="AW31" s="10">
        <f t="shared" si="24"/>
        <v>0</v>
      </c>
      <c r="AX31" s="10">
        <f t="shared" si="24"/>
        <v>0</v>
      </c>
      <c r="AY31" s="10">
        <f t="shared" si="24"/>
        <v>0</v>
      </c>
      <c r="AZ31" s="10">
        <f t="shared" si="24"/>
        <v>396</v>
      </c>
      <c r="BA31" s="10">
        <f t="shared" si="24"/>
        <v>0</v>
      </c>
      <c r="BB31" s="10">
        <f t="shared" si="24"/>
        <v>0</v>
      </c>
    </row>
    <row r="32" spans="1:54" s="18" customFormat="1" ht="84.75" customHeight="1">
      <c r="A32" s="73" t="s">
        <v>57</v>
      </c>
      <c r="B32" s="70" t="s">
        <v>91</v>
      </c>
      <c r="C32" s="54"/>
      <c r="D32" s="39">
        <v>8</v>
      </c>
      <c r="E32" s="39">
        <f t="shared" si="23"/>
        <v>286</v>
      </c>
      <c r="F32" s="39">
        <f>SUM(F33:F39)</f>
        <v>1222</v>
      </c>
      <c r="G32" s="39">
        <f>SUM(G33:G39)</f>
        <v>1508</v>
      </c>
      <c r="H32" s="39">
        <f>SUM(H33:H39)</f>
        <v>0</v>
      </c>
      <c r="I32" s="39">
        <f aca="true" t="shared" si="25" ref="I32:P32">SUM(I33:I39)</f>
        <v>0</v>
      </c>
      <c r="J32" s="39">
        <f t="shared" si="25"/>
        <v>0</v>
      </c>
      <c r="K32" s="39">
        <f t="shared" si="25"/>
        <v>0</v>
      </c>
      <c r="L32" s="39">
        <f t="shared" si="25"/>
        <v>0</v>
      </c>
      <c r="M32" s="39">
        <f t="shared" si="25"/>
        <v>0</v>
      </c>
      <c r="N32" s="39">
        <f t="shared" si="25"/>
        <v>0</v>
      </c>
      <c r="O32" s="39">
        <f t="shared" si="25"/>
        <v>0</v>
      </c>
      <c r="P32" s="39">
        <f t="shared" si="25"/>
        <v>253</v>
      </c>
      <c r="Q32" s="39">
        <f aca="true" t="shared" si="26" ref="Q32:BB32">SUM(Q33:Q39)</f>
        <v>159</v>
      </c>
      <c r="R32" s="39">
        <f t="shared" si="26"/>
        <v>0</v>
      </c>
      <c r="S32" s="39">
        <f t="shared" si="26"/>
        <v>0</v>
      </c>
      <c r="T32" s="39">
        <f t="shared" si="26"/>
        <v>80</v>
      </c>
      <c r="U32" s="39">
        <f t="shared" si="26"/>
        <v>0</v>
      </c>
      <c r="V32" s="39">
        <f t="shared" si="26"/>
        <v>0</v>
      </c>
      <c r="W32" s="39">
        <f t="shared" si="26"/>
        <v>14</v>
      </c>
      <c r="X32" s="114">
        <f t="shared" si="26"/>
        <v>384</v>
      </c>
      <c r="Y32" s="114">
        <f t="shared" si="26"/>
        <v>188</v>
      </c>
      <c r="Z32" s="114">
        <f t="shared" si="26"/>
        <v>0</v>
      </c>
      <c r="AA32" s="114">
        <f t="shared" si="26"/>
        <v>0</v>
      </c>
      <c r="AB32" s="114">
        <f t="shared" si="26"/>
        <v>170</v>
      </c>
      <c r="AC32" s="114">
        <f t="shared" si="26"/>
        <v>0</v>
      </c>
      <c r="AD32" s="114">
        <f t="shared" si="26"/>
        <v>4</v>
      </c>
      <c r="AE32" s="114">
        <f t="shared" si="26"/>
        <v>22</v>
      </c>
      <c r="AF32" s="114">
        <f t="shared" si="26"/>
        <v>303</v>
      </c>
      <c r="AG32" s="114">
        <f t="shared" si="26"/>
        <v>147</v>
      </c>
      <c r="AH32" s="114">
        <f t="shared" si="26"/>
        <v>0</v>
      </c>
      <c r="AI32" s="114">
        <f t="shared" si="26"/>
        <v>0</v>
      </c>
      <c r="AJ32" s="114">
        <f t="shared" si="26"/>
        <v>88</v>
      </c>
      <c r="AK32" s="114">
        <f t="shared" si="26"/>
        <v>30</v>
      </c>
      <c r="AL32" s="114">
        <f t="shared" si="26"/>
        <v>18</v>
      </c>
      <c r="AM32" s="114">
        <f t="shared" si="26"/>
        <v>20</v>
      </c>
      <c r="AN32" s="39">
        <f t="shared" si="26"/>
        <v>244</v>
      </c>
      <c r="AO32" s="39">
        <f t="shared" si="26"/>
        <v>100</v>
      </c>
      <c r="AP32" s="39">
        <f t="shared" si="26"/>
        <v>0</v>
      </c>
      <c r="AQ32" s="39">
        <f t="shared" si="26"/>
        <v>0</v>
      </c>
      <c r="AR32" s="39">
        <f t="shared" si="26"/>
        <v>86</v>
      </c>
      <c r="AS32" s="39">
        <f t="shared" si="26"/>
        <v>30</v>
      </c>
      <c r="AT32" s="39">
        <f t="shared" si="26"/>
        <v>16</v>
      </c>
      <c r="AU32" s="39">
        <f t="shared" si="26"/>
        <v>12</v>
      </c>
      <c r="AV32" s="39">
        <f t="shared" si="26"/>
        <v>324</v>
      </c>
      <c r="AW32" s="39">
        <f t="shared" si="26"/>
        <v>0</v>
      </c>
      <c r="AX32" s="39">
        <f t="shared" si="26"/>
        <v>0</v>
      </c>
      <c r="AY32" s="39">
        <f t="shared" si="26"/>
        <v>0</v>
      </c>
      <c r="AZ32" s="39">
        <f t="shared" si="26"/>
        <v>324</v>
      </c>
      <c r="BA32" s="39">
        <f t="shared" si="26"/>
        <v>0</v>
      </c>
      <c r="BB32" s="39">
        <f t="shared" si="26"/>
        <v>0</v>
      </c>
    </row>
    <row r="33" spans="1:54" ht="24.75" customHeight="1">
      <c r="A33" s="56" t="s">
        <v>21</v>
      </c>
      <c r="B33" s="63" t="s">
        <v>92</v>
      </c>
      <c r="C33" s="43">
        <v>4</v>
      </c>
      <c r="D33" s="43">
        <v>5</v>
      </c>
      <c r="E33" s="44">
        <f t="shared" si="23"/>
        <v>89</v>
      </c>
      <c r="F33" s="44">
        <v>276</v>
      </c>
      <c r="G33" s="43">
        <f>SUM(H33,P33,X33,AF33,AN33,AV33)</f>
        <v>365</v>
      </c>
      <c r="H33" s="6">
        <v>0</v>
      </c>
      <c r="I33" s="29"/>
      <c r="J33" s="29"/>
      <c r="K33" s="29"/>
      <c r="L33" s="29"/>
      <c r="M33" s="29"/>
      <c r="N33" s="29"/>
      <c r="O33" s="29"/>
      <c r="P33" s="10">
        <f>SUM(Q33:W33)</f>
        <v>253</v>
      </c>
      <c r="Q33" s="30">
        <v>159</v>
      </c>
      <c r="R33" s="29"/>
      <c r="S33" s="30"/>
      <c r="T33" s="30">
        <v>80</v>
      </c>
      <c r="U33" s="30"/>
      <c r="V33" s="30"/>
      <c r="W33" s="30">
        <v>14</v>
      </c>
      <c r="X33" s="106">
        <f>SUM(Y33:AE33)</f>
        <v>112</v>
      </c>
      <c r="Y33" s="30">
        <v>44</v>
      </c>
      <c r="Z33" s="30"/>
      <c r="AA33" s="30"/>
      <c r="AB33" s="30">
        <v>60</v>
      </c>
      <c r="AC33" s="30"/>
      <c r="AD33" s="30">
        <v>2</v>
      </c>
      <c r="AE33" s="30">
        <v>6</v>
      </c>
      <c r="AF33" s="115">
        <f aca="true" t="shared" si="27" ref="AF33:AF39">SUM(AG33:AM33)</f>
        <v>0</v>
      </c>
      <c r="AG33" s="30"/>
      <c r="AH33" s="30"/>
      <c r="AI33" s="30"/>
      <c r="AJ33" s="30"/>
      <c r="AK33" s="30"/>
      <c r="AL33" s="30"/>
      <c r="AM33" s="30"/>
      <c r="AN33" s="6">
        <f aca="true" t="shared" si="28" ref="AN33:AN39">SUM(AO33:AU33)</f>
        <v>0</v>
      </c>
      <c r="AO33" s="30"/>
      <c r="AP33" s="30"/>
      <c r="AQ33" s="30"/>
      <c r="AR33" s="30"/>
      <c r="AS33" s="30"/>
      <c r="AT33" s="30"/>
      <c r="AU33" s="30"/>
      <c r="AV33" s="10">
        <f aca="true" t="shared" si="29" ref="AV33:AV38">SUM(AW33:BA33)</f>
        <v>0</v>
      </c>
      <c r="AW33" s="29"/>
      <c r="AX33" s="29"/>
      <c r="AY33" s="29"/>
      <c r="AZ33" s="29"/>
      <c r="BA33" s="29"/>
      <c r="BB33" s="29"/>
    </row>
    <row r="34" spans="1:54" ht="24.75" customHeight="1">
      <c r="A34" s="56" t="s">
        <v>22</v>
      </c>
      <c r="B34" s="63" t="s">
        <v>121</v>
      </c>
      <c r="C34" s="43">
        <v>6</v>
      </c>
      <c r="D34" s="43"/>
      <c r="E34" s="44">
        <f t="shared" si="23"/>
        <v>36</v>
      </c>
      <c r="F34" s="44">
        <v>94</v>
      </c>
      <c r="G34" s="43">
        <f>SUM(H34,P34,X34,AF34,AN34,AV34)</f>
        <v>130</v>
      </c>
      <c r="H34" s="6">
        <v>0</v>
      </c>
      <c r="I34" s="29"/>
      <c r="J34" s="29"/>
      <c r="K34" s="29"/>
      <c r="L34" s="29"/>
      <c r="M34" s="29"/>
      <c r="N34" s="29"/>
      <c r="O34" s="29"/>
      <c r="P34" s="10">
        <f>SUM(Q34:W34)</f>
        <v>0</v>
      </c>
      <c r="Q34" s="29"/>
      <c r="R34" s="29"/>
      <c r="S34" s="30"/>
      <c r="T34" s="30"/>
      <c r="U34" s="30"/>
      <c r="V34" s="30"/>
      <c r="W34" s="30"/>
      <c r="X34" s="106">
        <f aca="true" t="shared" si="30" ref="X34:X39">SUM(Y34:AE34)</f>
        <v>0</v>
      </c>
      <c r="Y34" s="30"/>
      <c r="Z34" s="30"/>
      <c r="AA34" s="30"/>
      <c r="AB34" s="30"/>
      <c r="AC34" s="30"/>
      <c r="AD34" s="30"/>
      <c r="AE34" s="30"/>
      <c r="AF34" s="115">
        <f t="shared" si="27"/>
        <v>130</v>
      </c>
      <c r="AG34" s="30">
        <v>56</v>
      </c>
      <c r="AH34" s="30"/>
      <c r="AI34" s="30"/>
      <c r="AJ34" s="30">
        <v>20</v>
      </c>
      <c r="AK34" s="30">
        <v>30</v>
      </c>
      <c r="AL34" s="30">
        <v>16</v>
      </c>
      <c r="AM34" s="30">
        <v>8</v>
      </c>
      <c r="AN34" s="6">
        <f t="shared" si="28"/>
        <v>0</v>
      </c>
      <c r="AO34" s="30"/>
      <c r="AP34" s="30"/>
      <c r="AQ34" s="30"/>
      <c r="AR34" s="30"/>
      <c r="AS34" s="30"/>
      <c r="AT34" s="30"/>
      <c r="AU34" s="71"/>
      <c r="AV34" s="10">
        <f t="shared" si="29"/>
        <v>0</v>
      </c>
      <c r="AW34" s="29"/>
      <c r="AX34" s="29"/>
      <c r="AY34" s="29"/>
      <c r="AZ34" s="29"/>
      <c r="BA34" s="29"/>
      <c r="BB34" s="29"/>
    </row>
    <row r="35" spans="1:54" ht="44.25" customHeight="1">
      <c r="A35" s="57" t="s">
        <v>122</v>
      </c>
      <c r="B35" s="64" t="s">
        <v>93</v>
      </c>
      <c r="C35" s="43" t="s">
        <v>124</v>
      </c>
      <c r="D35" s="43">
        <v>5</v>
      </c>
      <c r="E35" s="44">
        <f t="shared" si="23"/>
        <v>80</v>
      </c>
      <c r="F35" s="44">
        <v>214</v>
      </c>
      <c r="G35" s="43">
        <f aca="true" t="shared" si="31" ref="G35:G43">SUM(H35,P35,X35,AF35,AN35,AV35)</f>
        <v>294</v>
      </c>
      <c r="H35" s="6">
        <v>0</v>
      </c>
      <c r="I35" s="30"/>
      <c r="J35" s="30"/>
      <c r="K35" s="30"/>
      <c r="L35" s="30"/>
      <c r="M35" s="30"/>
      <c r="N35" s="30"/>
      <c r="O35" s="30"/>
      <c r="P35" s="10">
        <f aca="true" t="shared" si="32" ref="P35:P43">SUM(Q35:W35)</f>
        <v>0</v>
      </c>
      <c r="Q35" s="30"/>
      <c r="R35" s="30"/>
      <c r="S35" s="30"/>
      <c r="T35" s="30"/>
      <c r="U35" s="30"/>
      <c r="V35" s="30"/>
      <c r="W35" s="30"/>
      <c r="X35" s="106">
        <f t="shared" si="30"/>
        <v>128</v>
      </c>
      <c r="Y35" s="30">
        <v>68</v>
      </c>
      <c r="Z35" s="30"/>
      <c r="AA35" s="30"/>
      <c r="AB35" s="30">
        <v>50</v>
      </c>
      <c r="AC35" s="30"/>
      <c r="AD35" s="30">
        <v>2</v>
      </c>
      <c r="AE35" s="30">
        <v>8</v>
      </c>
      <c r="AF35" s="115">
        <f t="shared" si="27"/>
        <v>70</v>
      </c>
      <c r="AG35" s="30">
        <v>36</v>
      </c>
      <c r="AH35" s="30"/>
      <c r="AI35" s="30"/>
      <c r="AJ35" s="30">
        <v>30</v>
      </c>
      <c r="AK35" s="30"/>
      <c r="AL35" s="30"/>
      <c r="AM35" s="30">
        <v>4</v>
      </c>
      <c r="AN35" s="6">
        <f t="shared" si="28"/>
        <v>96</v>
      </c>
      <c r="AO35" s="30">
        <v>34</v>
      </c>
      <c r="AP35" s="30"/>
      <c r="AQ35" s="30"/>
      <c r="AR35" s="30">
        <v>10</v>
      </c>
      <c r="AS35" s="30">
        <v>30</v>
      </c>
      <c r="AT35" s="30">
        <v>16</v>
      </c>
      <c r="AU35" s="26">
        <v>6</v>
      </c>
      <c r="AV35" s="10">
        <f t="shared" si="29"/>
        <v>0</v>
      </c>
      <c r="AW35" s="30"/>
      <c r="AX35" s="30"/>
      <c r="AY35" s="30"/>
      <c r="AZ35" s="30"/>
      <c r="BA35" s="30"/>
      <c r="BB35" s="30"/>
    </row>
    <row r="36" spans="1:54" ht="33" customHeight="1">
      <c r="A36" s="57" t="s">
        <v>95</v>
      </c>
      <c r="B36" s="65" t="s">
        <v>94</v>
      </c>
      <c r="C36" s="43">
        <v>5</v>
      </c>
      <c r="D36" s="43">
        <v>6</v>
      </c>
      <c r="E36" s="44">
        <f t="shared" si="23"/>
        <v>-29</v>
      </c>
      <c r="F36" s="44">
        <v>276</v>
      </c>
      <c r="G36" s="43">
        <f t="shared" si="31"/>
        <v>247</v>
      </c>
      <c r="H36" s="6">
        <v>0</v>
      </c>
      <c r="I36" s="30"/>
      <c r="J36" s="30"/>
      <c r="K36" s="30"/>
      <c r="L36" s="30"/>
      <c r="M36" s="30"/>
      <c r="N36" s="30"/>
      <c r="O36" s="30"/>
      <c r="P36" s="10">
        <f t="shared" si="32"/>
        <v>0</v>
      </c>
      <c r="Q36" s="48"/>
      <c r="R36" s="48"/>
      <c r="S36" s="48"/>
      <c r="T36" s="48"/>
      <c r="U36" s="48"/>
      <c r="V36" s="48"/>
      <c r="W36" s="48"/>
      <c r="X36" s="106">
        <f t="shared" si="30"/>
        <v>144</v>
      </c>
      <c r="Y36" s="30">
        <v>76</v>
      </c>
      <c r="Z36" s="30"/>
      <c r="AA36" s="30"/>
      <c r="AB36" s="30">
        <v>60</v>
      </c>
      <c r="AC36" s="30"/>
      <c r="AD36" s="30"/>
      <c r="AE36" s="30">
        <v>8</v>
      </c>
      <c r="AF36" s="115">
        <f t="shared" si="27"/>
        <v>103</v>
      </c>
      <c r="AG36" s="30">
        <v>55</v>
      </c>
      <c r="AH36" s="30"/>
      <c r="AI36" s="30"/>
      <c r="AJ36" s="30">
        <v>38</v>
      </c>
      <c r="AK36" s="30"/>
      <c r="AL36" s="30">
        <v>2</v>
      </c>
      <c r="AM36" s="30">
        <v>8</v>
      </c>
      <c r="AN36" s="6">
        <f t="shared" si="28"/>
        <v>0</v>
      </c>
      <c r="AO36" s="30"/>
      <c r="AP36" s="30"/>
      <c r="AQ36" s="30"/>
      <c r="AR36" s="30"/>
      <c r="AS36" s="30"/>
      <c r="AT36" s="30"/>
      <c r="AU36" s="26"/>
      <c r="AV36" s="10">
        <f t="shared" si="29"/>
        <v>0</v>
      </c>
      <c r="AW36" s="30"/>
      <c r="AX36" s="30"/>
      <c r="AY36" s="30"/>
      <c r="AZ36" s="30"/>
      <c r="BA36" s="30"/>
      <c r="BB36" s="30"/>
    </row>
    <row r="37" spans="1:54" ht="33" customHeight="1">
      <c r="A37" s="57" t="s">
        <v>97</v>
      </c>
      <c r="B37" s="64" t="s">
        <v>96</v>
      </c>
      <c r="C37" s="43">
        <v>7</v>
      </c>
      <c r="D37" s="43"/>
      <c r="E37" s="43">
        <f t="shared" si="23"/>
        <v>2</v>
      </c>
      <c r="F37" s="44">
        <v>110</v>
      </c>
      <c r="G37" s="43">
        <f t="shared" si="31"/>
        <v>112</v>
      </c>
      <c r="H37" s="6">
        <v>0</v>
      </c>
      <c r="I37" s="30"/>
      <c r="J37" s="30"/>
      <c r="K37" s="30"/>
      <c r="L37" s="30"/>
      <c r="M37" s="30"/>
      <c r="N37" s="30"/>
      <c r="O37" s="30"/>
      <c r="P37" s="10">
        <f t="shared" si="32"/>
        <v>0</v>
      </c>
      <c r="Q37" s="26"/>
      <c r="R37" s="26"/>
      <c r="S37" s="26"/>
      <c r="T37" s="26"/>
      <c r="U37" s="26"/>
      <c r="V37" s="26"/>
      <c r="W37" s="26"/>
      <c r="X37" s="106">
        <f t="shared" si="30"/>
        <v>0</v>
      </c>
      <c r="Y37" s="30"/>
      <c r="Z37" s="30"/>
      <c r="AA37" s="30"/>
      <c r="AB37" s="30"/>
      <c r="AC37" s="30"/>
      <c r="AD37" s="30"/>
      <c r="AE37" s="30"/>
      <c r="AF37" s="115">
        <f t="shared" si="27"/>
        <v>0</v>
      </c>
      <c r="AG37" s="30"/>
      <c r="AH37" s="30"/>
      <c r="AI37" s="30"/>
      <c r="AJ37" s="30"/>
      <c r="AK37" s="30"/>
      <c r="AL37" s="30"/>
      <c r="AM37" s="30"/>
      <c r="AN37" s="6">
        <f t="shared" si="28"/>
        <v>112</v>
      </c>
      <c r="AO37" s="30">
        <v>66</v>
      </c>
      <c r="AP37" s="30"/>
      <c r="AQ37" s="30"/>
      <c r="AR37" s="30">
        <v>40</v>
      </c>
      <c r="AS37" s="30"/>
      <c r="AT37" s="30"/>
      <c r="AU37" s="30">
        <v>6</v>
      </c>
      <c r="AV37" s="10">
        <f t="shared" si="29"/>
        <v>0</v>
      </c>
      <c r="AW37" s="30"/>
      <c r="AX37" s="30"/>
      <c r="AY37" s="30"/>
      <c r="AZ37" s="30"/>
      <c r="BA37" s="30"/>
      <c r="BB37" s="30"/>
    </row>
    <row r="38" spans="1:54" ht="18.75" customHeight="1">
      <c r="A38" s="57" t="s">
        <v>58</v>
      </c>
      <c r="B38" s="66" t="s">
        <v>98</v>
      </c>
      <c r="C38" s="241">
        <v>8</v>
      </c>
      <c r="D38" s="43"/>
      <c r="E38" s="43">
        <f t="shared" si="23"/>
        <v>72</v>
      </c>
      <c r="F38" s="44"/>
      <c r="G38" s="43">
        <f t="shared" si="31"/>
        <v>72</v>
      </c>
      <c r="H38" s="6">
        <v>0</v>
      </c>
      <c r="I38" s="30"/>
      <c r="J38" s="30"/>
      <c r="K38" s="30"/>
      <c r="L38" s="30"/>
      <c r="M38" s="30"/>
      <c r="N38" s="30"/>
      <c r="O38" s="30"/>
      <c r="P38" s="10">
        <f t="shared" si="32"/>
        <v>0</v>
      </c>
      <c r="Q38" s="46"/>
      <c r="R38" s="46"/>
      <c r="S38" s="46"/>
      <c r="T38" s="46"/>
      <c r="U38" s="46"/>
      <c r="V38" s="46"/>
      <c r="W38" s="46"/>
      <c r="X38" s="106">
        <f t="shared" si="30"/>
        <v>0</v>
      </c>
      <c r="Y38" s="30"/>
      <c r="Z38" s="30"/>
      <c r="AA38" s="30"/>
      <c r="AB38" s="30"/>
      <c r="AC38" s="30"/>
      <c r="AD38" s="30"/>
      <c r="AE38" s="30"/>
      <c r="AF38" s="115">
        <f t="shared" si="27"/>
        <v>0</v>
      </c>
      <c r="AG38" s="30"/>
      <c r="AH38" s="30"/>
      <c r="AI38" s="30"/>
      <c r="AJ38" s="30"/>
      <c r="AK38" s="30"/>
      <c r="AL38" s="30"/>
      <c r="AM38" s="30"/>
      <c r="AN38" s="6">
        <f t="shared" si="28"/>
        <v>36</v>
      </c>
      <c r="AO38" s="30"/>
      <c r="AP38" s="30"/>
      <c r="AQ38" s="30"/>
      <c r="AR38" s="30">
        <v>36</v>
      </c>
      <c r="AS38" s="30"/>
      <c r="AT38" s="30"/>
      <c r="AU38" s="30"/>
      <c r="AV38" s="10">
        <f t="shared" si="29"/>
        <v>36</v>
      </c>
      <c r="AW38" s="30"/>
      <c r="AX38" s="30"/>
      <c r="AY38" s="30"/>
      <c r="AZ38" s="30">
        <v>36</v>
      </c>
      <c r="BA38" s="30"/>
      <c r="BB38" s="30"/>
    </row>
    <row r="39" spans="1:54" ht="24" customHeight="1">
      <c r="A39" s="58" t="s">
        <v>99</v>
      </c>
      <c r="B39" s="67" t="s">
        <v>100</v>
      </c>
      <c r="C39" s="242"/>
      <c r="D39" s="43"/>
      <c r="E39" s="43">
        <f t="shared" si="23"/>
        <v>36</v>
      </c>
      <c r="F39" s="44">
        <v>252</v>
      </c>
      <c r="G39" s="43">
        <f t="shared" si="31"/>
        <v>288</v>
      </c>
      <c r="H39" s="6">
        <v>0</v>
      </c>
      <c r="I39" s="30"/>
      <c r="J39" s="30"/>
      <c r="K39" s="30"/>
      <c r="L39" s="30"/>
      <c r="M39" s="30"/>
      <c r="N39" s="30"/>
      <c r="O39" s="30"/>
      <c r="P39" s="10">
        <f t="shared" si="32"/>
        <v>0</v>
      </c>
      <c r="Q39" s="30"/>
      <c r="R39" s="30"/>
      <c r="S39" s="30"/>
      <c r="T39" s="30"/>
      <c r="U39" s="30"/>
      <c r="V39" s="30"/>
      <c r="W39" s="30"/>
      <c r="X39" s="106">
        <f t="shared" si="30"/>
        <v>0</v>
      </c>
      <c r="Y39" s="30"/>
      <c r="Z39" s="30"/>
      <c r="AA39" s="30"/>
      <c r="AB39" s="30"/>
      <c r="AC39" s="30"/>
      <c r="AD39" s="30"/>
      <c r="AE39" s="30"/>
      <c r="AF39" s="115">
        <f t="shared" si="27"/>
        <v>0</v>
      </c>
      <c r="AG39" s="30"/>
      <c r="AH39" s="30"/>
      <c r="AI39" s="30"/>
      <c r="AJ39" s="30"/>
      <c r="AK39" s="30"/>
      <c r="AL39" s="30"/>
      <c r="AM39" s="30"/>
      <c r="AN39" s="6">
        <f t="shared" si="28"/>
        <v>0</v>
      </c>
      <c r="AO39" s="30"/>
      <c r="AP39" s="30"/>
      <c r="AQ39" s="30"/>
      <c r="AR39" s="30"/>
      <c r="AS39" s="30"/>
      <c r="AT39" s="30"/>
      <c r="AU39" s="30"/>
      <c r="AV39" s="6">
        <f>SUM(AW39:BB39)</f>
        <v>288</v>
      </c>
      <c r="AW39" s="30"/>
      <c r="AX39" s="30"/>
      <c r="AY39" s="30"/>
      <c r="AZ39" s="30">
        <v>288</v>
      </c>
      <c r="BA39" s="30"/>
      <c r="BB39" s="30"/>
    </row>
    <row r="40" spans="1:54" s="18" customFormat="1" ht="56.25" customHeight="1">
      <c r="A40" s="59" t="s">
        <v>102</v>
      </c>
      <c r="B40" s="70" t="s">
        <v>101</v>
      </c>
      <c r="C40" s="54"/>
      <c r="D40" s="39">
        <v>8</v>
      </c>
      <c r="E40" s="39">
        <f aca="true" t="shared" si="33" ref="E40:E53">G40-F40</f>
        <v>93</v>
      </c>
      <c r="F40" s="39">
        <f>SUM(F41:F43)</f>
        <v>146</v>
      </c>
      <c r="G40" s="39">
        <f>SUM(G41:G43)</f>
        <v>239</v>
      </c>
      <c r="H40" s="10">
        <f>SUM(H41:H45)</f>
        <v>0</v>
      </c>
      <c r="I40" s="10">
        <f aca="true" t="shared" si="34" ref="I40:N40">SUM(I41:I45)</f>
        <v>0</v>
      </c>
      <c r="J40" s="10">
        <f t="shared" si="34"/>
        <v>0</v>
      </c>
      <c r="K40" s="10">
        <f t="shared" si="34"/>
        <v>0</v>
      </c>
      <c r="L40" s="10">
        <f t="shared" si="34"/>
        <v>0</v>
      </c>
      <c r="M40" s="10">
        <f t="shared" si="34"/>
        <v>0</v>
      </c>
      <c r="N40" s="10">
        <f t="shared" si="34"/>
        <v>0</v>
      </c>
      <c r="O40" s="6"/>
      <c r="P40" s="10">
        <f aca="true" t="shared" si="35" ref="P40:X40">SUM(P41:P45)</f>
        <v>167</v>
      </c>
      <c r="Q40" s="10">
        <f t="shared" si="35"/>
        <v>135</v>
      </c>
      <c r="R40" s="10">
        <f t="shared" si="35"/>
        <v>0</v>
      </c>
      <c r="S40" s="10">
        <f t="shared" si="35"/>
        <v>0</v>
      </c>
      <c r="T40" s="10">
        <f t="shared" si="35"/>
        <v>20</v>
      </c>
      <c r="U40" s="10">
        <f t="shared" si="35"/>
        <v>0</v>
      </c>
      <c r="V40" s="10">
        <f t="shared" si="35"/>
        <v>2</v>
      </c>
      <c r="W40" s="10">
        <f t="shared" si="35"/>
        <v>10</v>
      </c>
      <c r="X40" s="115">
        <f t="shared" si="35"/>
        <v>0</v>
      </c>
      <c r="Y40" s="115">
        <f aca="true" t="shared" si="36" ref="Y40:AE40">SUM(Y41:Y45)</f>
        <v>0</v>
      </c>
      <c r="Z40" s="115">
        <f t="shared" si="36"/>
        <v>0</v>
      </c>
      <c r="AA40" s="115">
        <f t="shared" si="36"/>
        <v>0</v>
      </c>
      <c r="AB40" s="115">
        <f t="shared" si="36"/>
        <v>0</v>
      </c>
      <c r="AC40" s="115">
        <f t="shared" si="36"/>
        <v>0</v>
      </c>
      <c r="AD40" s="115">
        <f t="shared" si="36"/>
        <v>0</v>
      </c>
      <c r="AE40" s="115">
        <f t="shared" si="36"/>
        <v>0</v>
      </c>
      <c r="AF40" s="115">
        <f>SUM(AF41)</f>
        <v>0</v>
      </c>
      <c r="AG40" s="115">
        <f aca="true" t="shared" si="37" ref="AG40:AM40">SUM(AG41)</f>
        <v>0</v>
      </c>
      <c r="AH40" s="115">
        <f t="shared" si="37"/>
        <v>0</v>
      </c>
      <c r="AI40" s="115">
        <f t="shared" si="37"/>
        <v>0</v>
      </c>
      <c r="AJ40" s="115">
        <f t="shared" si="37"/>
        <v>0</v>
      </c>
      <c r="AK40" s="115">
        <f t="shared" si="37"/>
        <v>0</v>
      </c>
      <c r="AL40" s="115">
        <f t="shared" si="37"/>
        <v>0</v>
      </c>
      <c r="AM40" s="115">
        <f t="shared" si="37"/>
        <v>0</v>
      </c>
      <c r="AN40" s="6">
        <f>SUM(AN41)</f>
        <v>0</v>
      </c>
      <c r="AO40" s="6">
        <f aca="true" t="shared" si="38" ref="AO40:AU40">SUM(AO41)</f>
        <v>0</v>
      </c>
      <c r="AP40" s="6">
        <f t="shared" si="38"/>
        <v>0</v>
      </c>
      <c r="AQ40" s="6">
        <f t="shared" si="38"/>
        <v>0</v>
      </c>
      <c r="AR40" s="6">
        <f t="shared" si="38"/>
        <v>0</v>
      </c>
      <c r="AS40" s="6">
        <f t="shared" si="38"/>
        <v>0</v>
      </c>
      <c r="AT40" s="6">
        <f t="shared" si="38"/>
        <v>0</v>
      </c>
      <c r="AU40" s="6">
        <f t="shared" si="38"/>
        <v>0</v>
      </c>
      <c r="AV40" s="10">
        <f>SUM(AW40:BB40)</f>
        <v>72</v>
      </c>
      <c r="AW40" s="10">
        <f aca="true" t="shared" si="39" ref="AW40:BB40">SUM(AW41:AW45)</f>
        <v>0</v>
      </c>
      <c r="AX40" s="10">
        <f t="shared" si="39"/>
        <v>0</v>
      </c>
      <c r="AY40" s="10">
        <f t="shared" si="39"/>
        <v>0</v>
      </c>
      <c r="AZ40" s="10">
        <f t="shared" si="39"/>
        <v>72</v>
      </c>
      <c r="BA40" s="10">
        <f t="shared" si="39"/>
        <v>0</v>
      </c>
      <c r="BB40" s="10">
        <f t="shared" si="39"/>
        <v>0</v>
      </c>
    </row>
    <row r="41" spans="1:54" ht="56.25" customHeight="1">
      <c r="A41" s="56" t="s">
        <v>23</v>
      </c>
      <c r="B41" s="63" t="s">
        <v>103</v>
      </c>
      <c r="C41" s="43"/>
      <c r="D41" s="43">
        <v>4</v>
      </c>
      <c r="E41" s="44">
        <f t="shared" si="33"/>
        <v>57</v>
      </c>
      <c r="F41" s="44">
        <v>110</v>
      </c>
      <c r="G41" s="43">
        <f t="shared" si="31"/>
        <v>167</v>
      </c>
      <c r="H41" s="10">
        <f>SUM(I41:O41)</f>
        <v>0</v>
      </c>
      <c r="I41" s="30"/>
      <c r="J41" s="30"/>
      <c r="K41" s="30"/>
      <c r="L41" s="30"/>
      <c r="M41" s="30"/>
      <c r="N41" s="30"/>
      <c r="O41" s="30"/>
      <c r="P41" s="10">
        <f t="shared" si="32"/>
        <v>167</v>
      </c>
      <c r="Q41" s="30">
        <v>135</v>
      </c>
      <c r="R41" s="30"/>
      <c r="S41" s="29"/>
      <c r="T41" s="30">
        <v>20</v>
      </c>
      <c r="U41" s="30"/>
      <c r="V41" s="30">
        <v>2</v>
      </c>
      <c r="W41" s="30">
        <v>10</v>
      </c>
      <c r="X41" s="106">
        <f>SUM(Y41:AE41)</f>
        <v>0</v>
      </c>
      <c r="Y41" s="30"/>
      <c r="Z41" s="30"/>
      <c r="AA41" s="30"/>
      <c r="AB41" s="30"/>
      <c r="AC41" s="30"/>
      <c r="AD41" s="30"/>
      <c r="AE41" s="30"/>
      <c r="AF41" s="115">
        <f>SUM(AG41:AM41)</f>
        <v>0</v>
      </c>
      <c r="AG41" s="30"/>
      <c r="AH41" s="30"/>
      <c r="AI41" s="30"/>
      <c r="AJ41" s="30"/>
      <c r="AK41" s="30"/>
      <c r="AL41" s="30"/>
      <c r="AM41" s="30"/>
      <c r="AN41" s="6">
        <f>SUM(AO41:AU41)</f>
        <v>0</v>
      </c>
      <c r="AO41" s="30"/>
      <c r="AP41" s="30"/>
      <c r="AQ41" s="30"/>
      <c r="AR41" s="30"/>
      <c r="AS41" s="30"/>
      <c r="AT41" s="30"/>
      <c r="AU41" s="30"/>
      <c r="AV41" s="10">
        <f>SUM(AW41:BC41)</f>
        <v>0</v>
      </c>
      <c r="AW41" s="30"/>
      <c r="AX41" s="30"/>
      <c r="AY41" s="30"/>
      <c r="AZ41" s="30"/>
      <c r="BA41" s="30"/>
      <c r="BB41" s="47"/>
    </row>
    <row r="42" spans="1:54" ht="18" customHeight="1">
      <c r="A42" s="57" t="s">
        <v>59</v>
      </c>
      <c r="B42" s="66" t="s">
        <v>98</v>
      </c>
      <c r="C42" s="201">
        <v>8</v>
      </c>
      <c r="D42" s="43"/>
      <c r="E42" s="44">
        <f t="shared" si="33"/>
        <v>36</v>
      </c>
      <c r="F42" s="44"/>
      <c r="G42" s="43">
        <f t="shared" si="31"/>
        <v>36</v>
      </c>
      <c r="H42" s="10">
        <f>SUM(I42:O42)</f>
        <v>0</v>
      </c>
      <c r="I42" s="30"/>
      <c r="J42" s="30"/>
      <c r="K42" s="30"/>
      <c r="L42" s="30"/>
      <c r="M42" s="30"/>
      <c r="N42" s="30"/>
      <c r="O42" s="30"/>
      <c r="P42" s="10">
        <f t="shared" si="32"/>
        <v>0</v>
      </c>
      <c r="Q42" s="30"/>
      <c r="R42" s="30"/>
      <c r="S42" s="29"/>
      <c r="T42" s="30"/>
      <c r="U42" s="30"/>
      <c r="V42" s="30"/>
      <c r="W42" s="30"/>
      <c r="X42" s="106">
        <f>SUM(Y42:AE42)</f>
        <v>0</v>
      </c>
      <c r="Y42" s="30"/>
      <c r="Z42" s="30"/>
      <c r="AA42" s="30"/>
      <c r="AB42" s="30"/>
      <c r="AC42" s="30"/>
      <c r="AD42" s="30"/>
      <c r="AE42" s="107"/>
      <c r="AF42" s="115">
        <f>SUM(AG42:AM42)</f>
        <v>0</v>
      </c>
      <c r="AG42" s="30"/>
      <c r="AH42" s="30"/>
      <c r="AI42" s="30"/>
      <c r="AJ42" s="30"/>
      <c r="AK42" s="30"/>
      <c r="AL42" s="30"/>
      <c r="AM42" s="30"/>
      <c r="AN42" s="6">
        <f>SUM(AO42:AU42)</f>
        <v>0</v>
      </c>
      <c r="AO42" s="30"/>
      <c r="AP42" s="30"/>
      <c r="AQ42" s="30"/>
      <c r="AR42" s="30"/>
      <c r="AS42" s="30"/>
      <c r="AT42" s="30"/>
      <c r="AU42" s="30"/>
      <c r="AV42" s="10">
        <f>SUM(AW42:BC42)</f>
        <v>36</v>
      </c>
      <c r="AW42" s="30"/>
      <c r="AX42" s="30"/>
      <c r="AY42" s="30"/>
      <c r="AZ42" s="30">
        <v>36</v>
      </c>
      <c r="BA42" s="30"/>
      <c r="BB42" s="30"/>
    </row>
    <row r="43" spans="1:54" ht="34.5" customHeight="1">
      <c r="A43" s="58" t="s">
        <v>104</v>
      </c>
      <c r="B43" s="67" t="s">
        <v>100</v>
      </c>
      <c r="C43" s="202"/>
      <c r="D43" s="43"/>
      <c r="E43" s="44">
        <f t="shared" si="33"/>
        <v>0</v>
      </c>
      <c r="F43" s="44">
        <v>36</v>
      </c>
      <c r="G43" s="43">
        <f t="shared" si="31"/>
        <v>36</v>
      </c>
      <c r="H43" s="10">
        <f>SUM(I43:O43)</f>
        <v>0</v>
      </c>
      <c r="I43" s="29"/>
      <c r="J43" s="29"/>
      <c r="K43" s="29"/>
      <c r="L43" s="29"/>
      <c r="M43" s="29"/>
      <c r="N43" s="29"/>
      <c r="O43" s="29"/>
      <c r="P43" s="10">
        <f t="shared" si="32"/>
        <v>0</v>
      </c>
      <c r="Q43" s="29"/>
      <c r="R43" s="29"/>
      <c r="S43" s="29"/>
      <c r="T43" s="29"/>
      <c r="U43" s="29"/>
      <c r="V43" s="29"/>
      <c r="W43" s="29"/>
      <c r="X43" s="106">
        <f>SUM(Y43:AE43)</f>
        <v>0</v>
      </c>
      <c r="Y43" s="29"/>
      <c r="Z43" s="29"/>
      <c r="AA43" s="29"/>
      <c r="AB43" s="29"/>
      <c r="AC43" s="29"/>
      <c r="AD43" s="29"/>
      <c r="AE43" s="29"/>
      <c r="AF43" s="115">
        <f>SUM(AG43:AM43)</f>
        <v>0</v>
      </c>
      <c r="AG43" s="29"/>
      <c r="AH43" s="29"/>
      <c r="AI43" s="29"/>
      <c r="AJ43" s="30"/>
      <c r="AK43" s="29"/>
      <c r="AL43" s="29"/>
      <c r="AM43" s="29"/>
      <c r="AN43" s="6">
        <f>SUM(AO43:AU43)</f>
        <v>0</v>
      </c>
      <c r="AO43" s="28"/>
      <c r="AP43" s="28"/>
      <c r="AQ43" s="28"/>
      <c r="AR43" s="28"/>
      <c r="AS43" s="28"/>
      <c r="AT43" s="28"/>
      <c r="AU43" s="28"/>
      <c r="AV43" s="10">
        <f>SUM(AW43:BC43)</f>
        <v>36</v>
      </c>
      <c r="AW43" s="28"/>
      <c r="AX43" s="28"/>
      <c r="AY43" s="28"/>
      <c r="AZ43" s="25">
        <v>36</v>
      </c>
      <c r="BA43" s="28"/>
      <c r="BB43" s="28"/>
    </row>
    <row r="44" spans="1:54" s="18" customFormat="1" ht="44.25" customHeight="1">
      <c r="A44" s="59" t="s">
        <v>105</v>
      </c>
      <c r="B44" s="70" t="s">
        <v>106</v>
      </c>
      <c r="C44" s="39"/>
      <c r="D44" s="39">
        <v>8</v>
      </c>
      <c r="E44" s="39">
        <f t="shared" si="33"/>
        <v>67</v>
      </c>
      <c r="F44" s="39">
        <f>SUM(F45:F47)</f>
        <v>216</v>
      </c>
      <c r="G44" s="39">
        <f>SUM(G45:G47)</f>
        <v>283</v>
      </c>
      <c r="H44" s="10">
        <f>SUM(H45:H48)</f>
        <v>0</v>
      </c>
      <c r="I44" s="10">
        <f aca="true" t="shared" si="40" ref="I44:O44">SUM(I45:I48)</f>
        <v>0</v>
      </c>
      <c r="J44" s="10">
        <f t="shared" si="40"/>
        <v>0</v>
      </c>
      <c r="K44" s="10">
        <f t="shared" si="40"/>
        <v>0</v>
      </c>
      <c r="L44" s="10">
        <f t="shared" si="40"/>
        <v>0</v>
      </c>
      <c r="M44" s="10">
        <f t="shared" si="40"/>
        <v>0</v>
      </c>
      <c r="N44" s="10">
        <f t="shared" si="40"/>
        <v>0</v>
      </c>
      <c r="O44" s="10">
        <f t="shared" si="40"/>
        <v>0</v>
      </c>
      <c r="P44" s="10">
        <f>SUM(P45:P48)</f>
        <v>0</v>
      </c>
      <c r="Q44" s="10">
        <f aca="true" t="shared" si="41" ref="Q44:W44">SUM(Q45:Q48)</f>
        <v>0</v>
      </c>
      <c r="R44" s="10">
        <f t="shared" si="41"/>
        <v>0</v>
      </c>
      <c r="S44" s="10">
        <f t="shared" si="41"/>
        <v>0</v>
      </c>
      <c r="T44" s="10">
        <f t="shared" si="41"/>
        <v>0</v>
      </c>
      <c r="U44" s="10">
        <f t="shared" si="41"/>
        <v>0</v>
      </c>
      <c r="V44" s="10">
        <f t="shared" si="41"/>
        <v>0</v>
      </c>
      <c r="W44" s="10">
        <f t="shared" si="41"/>
        <v>0</v>
      </c>
      <c r="X44" s="115">
        <v>0</v>
      </c>
      <c r="Y44" s="115">
        <f aca="true" t="shared" si="42" ref="Y44:AE44">SUM(Y45:Y48)</f>
        <v>0</v>
      </c>
      <c r="Z44" s="115">
        <f t="shared" si="42"/>
        <v>0</v>
      </c>
      <c r="AA44" s="115">
        <f t="shared" si="42"/>
        <v>0</v>
      </c>
      <c r="AB44" s="115">
        <f t="shared" si="42"/>
        <v>0</v>
      </c>
      <c r="AC44" s="115">
        <f t="shared" si="42"/>
        <v>0</v>
      </c>
      <c r="AD44" s="115">
        <f t="shared" si="42"/>
        <v>0</v>
      </c>
      <c r="AE44" s="115">
        <f t="shared" si="42"/>
        <v>0</v>
      </c>
      <c r="AF44" s="115">
        <f>SUM(AF45)</f>
        <v>75</v>
      </c>
      <c r="AG44" s="115">
        <f aca="true" t="shared" si="43" ref="AG44:AM44">SUM(AG45)</f>
        <v>51</v>
      </c>
      <c r="AH44" s="115">
        <f t="shared" si="43"/>
        <v>0</v>
      </c>
      <c r="AI44" s="115">
        <f t="shared" si="43"/>
        <v>0</v>
      </c>
      <c r="AJ44" s="115">
        <f t="shared" si="43"/>
        <v>20</v>
      </c>
      <c r="AK44" s="115">
        <f t="shared" si="43"/>
        <v>0</v>
      </c>
      <c r="AL44" s="115">
        <f t="shared" si="43"/>
        <v>0</v>
      </c>
      <c r="AM44" s="115">
        <f t="shared" si="43"/>
        <v>4</v>
      </c>
      <c r="AN44" s="10">
        <f>SUM(AN45:AN48)</f>
        <v>136</v>
      </c>
      <c r="AO44" s="10">
        <f aca="true" t="shared" si="44" ref="AO44:AU44">SUM(AO45:AO48)</f>
        <v>78</v>
      </c>
      <c r="AP44" s="10">
        <f t="shared" si="44"/>
        <v>0</v>
      </c>
      <c r="AQ44" s="10">
        <f t="shared" si="44"/>
        <v>0</v>
      </c>
      <c r="AR44" s="10">
        <f t="shared" si="44"/>
        <v>20</v>
      </c>
      <c r="AS44" s="10">
        <f t="shared" si="44"/>
        <v>20</v>
      </c>
      <c r="AT44" s="10">
        <f t="shared" si="44"/>
        <v>10</v>
      </c>
      <c r="AU44" s="10">
        <f t="shared" si="44"/>
        <v>8</v>
      </c>
      <c r="AV44" s="10">
        <f>SUM(AV45:AV48)</f>
        <v>72</v>
      </c>
      <c r="AW44" s="10">
        <f aca="true" t="shared" si="45" ref="AW44:BB44">SUM(AW45:AW48)</f>
        <v>0</v>
      </c>
      <c r="AX44" s="10">
        <f t="shared" si="45"/>
        <v>0</v>
      </c>
      <c r="AY44" s="10">
        <f t="shared" si="45"/>
        <v>0</v>
      </c>
      <c r="AZ44" s="10">
        <f t="shared" si="45"/>
        <v>0</v>
      </c>
      <c r="BA44" s="10">
        <f t="shared" si="45"/>
        <v>0</v>
      </c>
      <c r="BB44" s="10">
        <f t="shared" si="45"/>
        <v>0</v>
      </c>
    </row>
    <row r="45" spans="1:54" ht="45.75" customHeight="1">
      <c r="A45" s="60" t="s">
        <v>107</v>
      </c>
      <c r="B45" s="63" t="s">
        <v>108</v>
      </c>
      <c r="C45" s="43">
        <v>6.7</v>
      </c>
      <c r="D45" s="43"/>
      <c r="E45" s="44">
        <f t="shared" si="33"/>
        <v>31</v>
      </c>
      <c r="F45" s="44">
        <v>180</v>
      </c>
      <c r="G45" s="43">
        <f aca="true" t="shared" si="46" ref="G45:G51">SUM(H45,P45,X45,AF45,AN45,AV45)</f>
        <v>211</v>
      </c>
      <c r="H45" s="10">
        <f>SUM(I45:O45)</f>
        <v>0</v>
      </c>
      <c r="I45" s="31"/>
      <c r="J45" s="31"/>
      <c r="K45" s="31"/>
      <c r="L45" s="31"/>
      <c r="M45" s="31"/>
      <c r="N45" s="31"/>
      <c r="O45" s="31"/>
      <c r="P45" s="10">
        <f>SUM(Q45:W45)</f>
        <v>0</v>
      </c>
      <c r="Q45" s="31"/>
      <c r="R45" s="31"/>
      <c r="S45" s="30"/>
      <c r="T45" s="30"/>
      <c r="U45" s="30"/>
      <c r="V45" s="30"/>
      <c r="W45" s="30"/>
      <c r="X45" s="106">
        <f>SUM(Y45:AE45)</f>
        <v>0</v>
      </c>
      <c r="Y45" s="30"/>
      <c r="Z45" s="30"/>
      <c r="AA45" s="30"/>
      <c r="AB45" s="30"/>
      <c r="AC45" s="30"/>
      <c r="AD45" s="30"/>
      <c r="AE45" s="30"/>
      <c r="AF45" s="115">
        <f aca="true" t="shared" si="47" ref="AF45:AF55">SUM(AG45:AM45)</f>
        <v>75</v>
      </c>
      <c r="AG45" s="30">
        <v>51</v>
      </c>
      <c r="AH45" s="30"/>
      <c r="AI45" s="30"/>
      <c r="AJ45" s="30">
        <v>20</v>
      </c>
      <c r="AK45" s="30"/>
      <c r="AL45" s="30"/>
      <c r="AM45" s="30">
        <v>4</v>
      </c>
      <c r="AN45" s="10">
        <f>SUM(AO45:AU45)</f>
        <v>136</v>
      </c>
      <c r="AO45" s="25">
        <v>78</v>
      </c>
      <c r="AP45" s="25"/>
      <c r="AQ45" s="25"/>
      <c r="AR45" s="25">
        <v>20</v>
      </c>
      <c r="AS45" s="25">
        <v>20</v>
      </c>
      <c r="AT45" s="25">
        <v>10</v>
      </c>
      <c r="AU45" s="25">
        <v>8</v>
      </c>
      <c r="AV45" s="10">
        <f>SUM(AW45:BC45)</f>
        <v>0</v>
      </c>
      <c r="AW45" s="30"/>
      <c r="AX45" s="30"/>
      <c r="AY45" s="30"/>
      <c r="AZ45" s="30"/>
      <c r="BA45" s="30"/>
      <c r="BB45" s="30"/>
    </row>
    <row r="46" spans="1:54" ht="19.5" customHeight="1">
      <c r="A46" s="57" t="s">
        <v>60</v>
      </c>
      <c r="B46" s="66" t="s">
        <v>98</v>
      </c>
      <c r="C46" s="201">
        <v>8</v>
      </c>
      <c r="D46" s="43"/>
      <c r="E46" s="44">
        <f t="shared" si="33"/>
        <v>36</v>
      </c>
      <c r="F46" s="44"/>
      <c r="G46" s="43">
        <f t="shared" si="46"/>
        <v>36</v>
      </c>
      <c r="H46" s="10">
        <f>SUM(I46:O46)</f>
        <v>0</v>
      </c>
      <c r="I46" s="31"/>
      <c r="J46" s="31"/>
      <c r="K46" s="31"/>
      <c r="L46" s="31"/>
      <c r="M46" s="31"/>
      <c r="N46" s="31"/>
      <c r="O46" s="31"/>
      <c r="P46" s="10">
        <f>SUM(Q46:W46)</f>
        <v>0</v>
      </c>
      <c r="Q46" s="31"/>
      <c r="R46" s="31"/>
      <c r="S46" s="30"/>
      <c r="T46" s="30"/>
      <c r="U46" s="30"/>
      <c r="V46" s="30"/>
      <c r="W46" s="30"/>
      <c r="X46" s="106">
        <f>SUM(Y46:AE46)</f>
        <v>0</v>
      </c>
      <c r="Y46" s="30"/>
      <c r="Z46" s="30"/>
      <c r="AA46" s="30"/>
      <c r="AB46" s="30"/>
      <c r="AC46" s="30"/>
      <c r="AD46" s="30"/>
      <c r="AE46" s="30"/>
      <c r="AF46" s="115">
        <f t="shared" si="47"/>
        <v>0</v>
      </c>
      <c r="AG46" s="30"/>
      <c r="AH46" s="30"/>
      <c r="AI46" s="30"/>
      <c r="AJ46" s="30"/>
      <c r="AK46" s="30"/>
      <c r="AL46" s="30"/>
      <c r="AM46" s="30"/>
      <c r="AN46" s="10">
        <f>SUM(AO46:AU46)</f>
        <v>0</v>
      </c>
      <c r="AO46" s="25"/>
      <c r="AP46" s="25"/>
      <c r="AQ46" s="25"/>
      <c r="AR46" s="25"/>
      <c r="AS46" s="25"/>
      <c r="AT46" s="25"/>
      <c r="AU46" s="25"/>
      <c r="AV46" s="10">
        <v>36</v>
      </c>
      <c r="AW46" s="30"/>
      <c r="AX46" s="30"/>
      <c r="AY46" s="30"/>
      <c r="AZ46" s="30"/>
      <c r="BA46" s="30"/>
      <c r="BB46" s="30"/>
    </row>
    <row r="47" spans="1:54" ht="33.75" customHeight="1">
      <c r="A47" s="58" t="s">
        <v>109</v>
      </c>
      <c r="B47" s="67" t="s">
        <v>100</v>
      </c>
      <c r="C47" s="202"/>
      <c r="D47" s="43"/>
      <c r="E47" s="44">
        <f t="shared" si="33"/>
        <v>0</v>
      </c>
      <c r="F47" s="44">
        <v>36</v>
      </c>
      <c r="G47" s="43">
        <f t="shared" si="46"/>
        <v>36</v>
      </c>
      <c r="H47" s="10">
        <f>SUM(I47:O47)</f>
        <v>0</v>
      </c>
      <c r="I47" s="31"/>
      <c r="J47" s="31"/>
      <c r="K47" s="31"/>
      <c r="L47" s="31"/>
      <c r="M47" s="31"/>
      <c r="N47" s="31"/>
      <c r="O47" s="31"/>
      <c r="P47" s="10">
        <f>SUM(Q47:W47)</f>
        <v>0</v>
      </c>
      <c r="Q47" s="31"/>
      <c r="R47" s="31"/>
      <c r="S47" s="30"/>
      <c r="T47" s="30"/>
      <c r="U47" s="30"/>
      <c r="V47" s="30"/>
      <c r="W47" s="30"/>
      <c r="X47" s="106">
        <f>SUM(Y47:AE47)</f>
        <v>0</v>
      </c>
      <c r="Y47" s="30"/>
      <c r="Z47" s="30"/>
      <c r="AA47" s="30"/>
      <c r="AB47" s="30"/>
      <c r="AC47" s="30"/>
      <c r="AD47" s="30"/>
      <c r="AE47" s="30"/>
      <c r="AF47" s="115">
        <f t="shared" si="47"/>
        <v>0</v>
      </c>
      <c r="AG47" s="30"/>
      <c r="AH47" s="30"/>
      <c r="AI47" s="30"/>
      <c r="AJ47" s="30"/>
      <c r="AK47" s="30"/>
      <c r="AL47" s="30"/>
      <c r="AM47" s="30"/>
      <c r="AN47" s="10">
        <f>SUM(AO47:AU47)</f>
        <v>0</v>
      </c>
      <c r="AO47" s="25"/>
      <c r="AP47" s="25"/>
      <c r="AQ47" s="25"/>
      <c r="AR47" s="25"/>
      <c r="AS47" s="25"/>
      <c r="AT47" s="25"/>
      <c r="AU47" s="25"/>
      <c r="AV47" s="10">
        <v>36</v>
      </c>
      <c r="AW47" s="30"/>
      <c r="AX47" s="30"/>
      <c r="AY47" s="30"/>
      <c r="AZ47" s="30"/>
      <c r="BA47" s="30"/>
      <c r="BB47" s="30"/>
    </row>
    <row r="48" spans="1:54" s="18" customFormat="1" ht="60.75" customHeight="1">
      <c r="A48" s="59" t="s">
        <v>110</v>
      </c>
      <c r="B48" s="70" t="s">
        <v>125</v>
      </c>
      <c r="C48" s="54"/>
      <c r="D48" s="39">
        <v>6</v>
      </c>
      <c r="E48" s="39">
        <f t="shared" si="33"/>
        <v>212</v>
      </c>
      <c r="F48" s="39">
        <f>SUM(F50:F52)</f>
        <v>144</v>
      </c>
      <c r="G48" s="39">
        <v>356</v>
      </c>
      <c r="H48" s="10">
        <f>SUM(H50:H53)</f>
        <v>0</v>
      </c>
      <c r="I48" s="10">
        <f aca="true" t="shared" si="48" ref="I48:O48">SUM(I50:I53)</f>
        <v>0</v>
      </c>
      <c r="J48" s="10">
        <f t="shared" si="48"/>
        <v>0</v>
      </c>
      <c r="K48" s="10">
        <f t="shared" si="48"/>
        <v>0</v>
      </c>
      <c r="L48" s="10">
        <f t="shared" si="48"/>
        <v>0</v>
      </c>
      <c r="M48" s="10">
        <f t="shared" si="48"/>
        <v>0</v>
      </c>
      <c r="N48" s="10">
        <f t="shared" si="48"/>
        <v>0</v>
      </c>
      <c r="O48" s="10">
        <f t="shared" si="48"/>
        <v>0</v>
      </c>
      <c r="P48" s="10">
        <f>SUM(P50:P53)</f>
        <v>0</v>
      </c>
      <c r="Q48" s="10">
        <f aca="true" t="shared" si="49" ref="Q48:W48">SUM(Q50:Q53)</f>
        <v>0</v>
      </c>
      <c r="R48" s="10">
        <f t="shared" si="49"/>
        <v>0</v>
      </c>
      <c r="S48" s="10">
        <f t="shared" si="49"/>
        <v>0</v>
      </c>
      <c r="T48" s="10">
        <f t="shared" si="49"/>
        <v>0</v>
      </c>
      <c r="U48" s="10">
        <f t="shared" si="49"/>
        <v>0</v>
      </c>
      <c r="V48" s="10">
        <f t="shared" si="49"/>
        <v>0</v>
      </c>
      <c r="W48" s="10">
        <f t="shared" si="49"/>
        <v>0</v>
      </c>
      <c r="X48" s="115">
        <f>SUM(X49:X52)</f>
        <v>0</v>
      </c>
      <c r="Y48" s="115">
        <f aca="true" t="shared" si="50" ref="Y48:AE48">SUM(Y50:Y53)</f>
        <v>0</v>
      </c>
      <c r="Z48" s="115">
        <f t="shared" si="50"/>
        <v>0</v>
      </c>
      <c r="AA48" s="115">
        <f t="shared" si="50"/>
        <v>0</v>
      </c>
      <c r="AB48" s="115">
        <f t="shared" si="50"/>
        <v>0</v>
      </c>
      <c r="AC48" s="115">
        <f t="shared" si="50"/>
        <v>0</v>
      </c>
      <c r="AD48" s="115">
        <f t="shared" si="50"/>
        <v>0</v>
      </c>
      <c r="AE48" s="115">
        <f t="shared" si="50"/>
        <v>0</v>
      </c>
      <c r="AF48" s="115">
        <f t="shared" si="47"/>
        <v>324</v>
      </c>
      <c r="AG48" s="115">
        <f aca="true" t="shared" si="51" ref="AG48:AM48">SUM(AG50:AG53)</f>
        <v>0</v>
      </c>
      <c r="AH48" s="115">
        <f t="shared" si="51"/>
        <v>0</v>
      </c>
      <c r="AI48" s="115">
        <f t="shared" si="51"/>
        <v>0</v>
      </c>
      <c r="AJ48" s="115">
        <f t="shared" si="51"/>
        <v>324</v>
      </c>
      <c r="AK48" s="115">
        <f t="shared" si="51"/>
        <v>0</v>
      </c>
      <c r="AL48" s="115">
        <f t="shared" si="51"/>
        <v>0</v>
      </c>
      <c r="AM48" s="115">
        <f t="shared" si="51"/>
        <v>0</v>
      </c>
      <c r="AN48" s="10">
        <f>SUM(AN50:AN53)</f>
        <v>0</v>
      </c>
      <c r="AO48" s="10">
        <f aca="true" t="shared" si="52" ref="AO48:AU48">SUM(AO50:AO53)</f>
        <v>0</v>
      </c>
      <c r="AP48" s="10">
        <f t="shared" si="52"/>
        <v>0</v>
      </c>
      <c r="AQ48" s="10">
        <f t="shared" si="52"/>
        <v>0</v>
      </c>
      <c r="AR48" s="10">
        <f t="shared" si="52"/>
        <v>0</v>
      </c>
      <c r="AS48" s="10">
        <f t="shared" si="52"/>
        <v>0</v>
      </c>
      <c r="AT48" s="10">
        <f t="shared" si="52"/>
        <v>0</v>
      </c>
      <c r="AU48" s="10">
        <f t="shared" si="52"/>
        <v>0</v>
      </c>
      <c r="AV48" s="10">
        <f>SUM(AV50:AV53)</f>
        <v>0</v>
      </c>
      <c r="AW48" s="10">
        <f aca="true" t="shared" si="53" ref="AW48:BB48">SUM(AW50:AW53)</f>
        <v>0</v>
      </c>
      <c r="AX48" s="10">
        <f t="shared" si="53"/>
        <v>0</v>
      </c>
      <c r="AY48" s="10">
        <f t="shared" si="53"/>
        <v>0</v>
      </c>
      <c r="AZ48" s="10">
        <f t="shared" si="53"/>
        <v>0</v>
      </c>
      <c r="BA48" s="10">
        <f t="shared" si="53"/>
        <v>0</v>
      </c>
      <c r="BB48" s="10">
        <f t="shared" si="53"/>
        <v>0</v>
      </c>
    </row>
    <row r="49" spans="1:54" s="18" customFormat="1" ht="42.75" customHeight="1">
      <c r="A49" s="56" t="s">
        <v>126</v>
      </c>
      <c r="B49" s="98" t="s">
        <v>127</v>
      </c>
      <c r="C49" s="95">
        <v>5</v>
      </c>
      <c r="D49" s="96"/>
      <c r="E49" s="96">
        <v>32</v>
      </c>
      <c r="F49" s="96"/>
      <c r="G49" s="96">
        <v>32</v>
      </c>
      <c r="H49" s="10">
        <f>SUM(H51:H54)</f>
        <v>0</v>
      </c>
      <c r="I49" s="97"/>
      <c r="J49" s="97"/>
      <c r="K49" s="97"/>
      <c r="L49" s="97"/>
      <c r="M49" s="97"/>
      <c r="N49" s="97"/>
      <c r="O49" s="97"/>
      <c r="P49" s="10">
        <f>SUM(P51:P54)</f>
        <v>0</v>
      </c>
      <c r="Q49" s="97"/>
      <c r="R49" s="97"/>
      <c r="S49" s="97"/>
      <c r="T49" s="97"/>
      <c r="U49" s="97"/>
      <c r="V49" s="97"/>
      <c r="W49" s="97"/>
      <c r="X49" s="106">
        <v>0</v>
      </c>
      <c r="Y49" s="106"/>
      <c r="Z49" s="106"/>
      <c r="AA49" s="106"/>
      <c r="AB49" s="106"/>
      <c r="AC49" s="106"/>
      <c r="AD49" s="106"/>
      <c r="AE49" s="106"/>
      <c r="AF49" s="115">
        <f t="shared" si="47"/>
        <v>32</v>
      </c>
      <c r="AG49" s="106">
        <v>32</v>
      </c>
      <c r="AH49" s="106"/>
      <c r="AI49" s="106"/>
      <c r="AJ49" s="106"/>
      <c r="AK49" s="106"/>
      <c r="AL49" s="106"/>
      <c r="AM49" s="106"/>
      <c r="AN49" s="10">
        <f>SUM(AN51:AN54)</f>
        <v>0</v>
      </c>
      <c r="AO49" s="97"/>
      <c r="AP49" s="97"/>
      <c r="AQ49" s="97"/>
      <c r="AR49" s="97"/>
      <c r="AS49" s="97"/>
      <c r="AT49" s="97"/>
      <c r="AU49" s="97"/>
      <c r="AV49" s="10">
        <f>SUM(AV51:AV54)</f>
        <v>0</v>
      </c>
      <c r="AW49" s="97"/>
      <c r="AX49" s="97"/>
      <c r="AY49" s="97"/>
      <c r="AZ49" s="97"/>
      <c r="BA49" s="97"/>
      <c r="BB49" s="97"/>
    </row>
    <row r="50" spans="1:54" ht="15" customHeight="1">
      <c r="A50" s="61" t="s">
        <v>61</v>
      </c>
      <c r="B50" s="68" t="s">
        <v>98</v>
      </c>
      <c r="C50" s="201">
        <v>6</v>
      </c>
      <c r="D50" s="43"/>
      <c r="E50" s="44">
        <f t="shared" si="33"/>
        <v>0</v>
      </c>
      <c r="F50" s="44">
        <v>144</v>
      </c>
      <c r="G50" s="43">
        <f t="shared" si="46"/>
        <v>144</v>
      </c>
      <c r="H50" s="10">
        <f aca="true" t="shared" si="54" ref="H50:H55">SUM(I50:O50)</f>
        <v>0</v>
      </c>
      <c r="I50" s="30"/>
      <c r="J50" s="30"/>
      <c r="K50" s="30"/>
      <c r="L50" s="30"/>
      <c r="M50" s="30"/>
      <c r="N50" s="30"/>
      <c r="O50" s="30"/>
      <c r="P50" s="10">
        <f aca="true" t="shared" si="55" ref="P50:P55">SUM(Q50:W50)</f>
        <v>0</v>
      </c>
      <c r="Q50" s="30"/>
      <c r="R50" s="30"/>
      <c r="S50" s="30"/>
      <c r="T50" s="30"/>
      <c r="U50" s="30"/>
      <c r="V50" s="30"/>
      <c r="W50" s="30"/>
      <c r="X50" s="106">
        <f aca="true" t="shared" si="56" ref="X50:X55">SUM(Y50:AE50)</f>
        <v>0</v>
      </c>
      <c r="Y50" s="30"/>
      <c r="Z50" s="30"/>
      <c r="AA50" s="30"/>
      <c r="AB50" s="30"/>
      <c r="AC50" s="30"/>
      <c r="AD50" s="30"/>
      <c r="AE50" s="30"/>
      <c r="AF50" s="115">
        <f t="shared" si="47"/>
        <v>144</v>
      </c>
      <c r="AG50" s="30"/>
      <c r="AH50" s="30"/>
      <c r="AI50" s="30"/>
      <c r="AJ50" s="30">
        <v>144</v>
      </c>
      <c r="AK50" s="30"/>
      <c r="AL50" s="30"/>
      <c r="AM50" s="30"/>
      <c r="AN50" s="10">
        <f aca="true" t="shared" si="57" ref="AN50:AN55">SUM(AO50:AU50)</f>
        <v>0</v>
      </c>
      <c r="AO50" s="30"/>
      <c r="AP50" s="30"/>
      <c r="AQ50" s="30"/>
      <c r="AR50" s="30"/>
      <c r="AS50" s="30"/>
      <c r="AT50" s="30"/>
      <c r="AU50" s="30"/>
      <c r="AV50" s="10">
        <f aca="true" t="shared" si="58" ref="AV50:AV55">SUM(AW50:BC50)</f>
        <v>0</v>
      </c>
      <c r="AW50" s="30"/>
      <c r="AX50" s="30"/>
      <c r="AY50" s="30"/>
      <c r="AZ50" s="30"/>
      <c r="BA50" s="30"/>
      <c r="BB50" s="30"/>
    </row>
    <row r="51" spans="1:54" ht="24.75" customHeight="1">
      <c r="A51" s="61" t="s">
        <v>111</v>
      </c>
      <c r="B51" s="68" t="s">
        <v>100</v>
      </c>
      <c r="C51" s="202"/>
      <c r="D51" s="43"/>
      <c r="E51" s="44">
        <f t="shared" si="33"/>
        <v>180</v>
      </c>
      <c r="F51" s="44"/>
      <c r="G51" s="43">
        <f t="shared" si="46"/>
        <v>180</v>
      </c>
      <c r="H51" s="10">
        <f t="shared" si="54"/>
        <v>0</v>
      </c>
      <c r="I51" s="30"/>
      <c r="J51" s="30"/>
      <c r="K51" s="30"/>
      <c r="L51" s="30"/>
      <c r="M51" s="30"/>
      <c r="N51" s="30"/>
      <c r="O51" s="30"/>
      <c r="P51" s="10">
        <f t="shared" si="55"/>
        <v>0</v>
      </c>
      <c r="Q51" s="30"/>
      <c r="R51" s="30"/>
      <c r="S51" s="30"/>
      <c r="T51" s="30"/>
      <c r="U51" s="30"/>
      <c r="V51" s="30"/>
      <c r="W51" s="30"/>
      <c r="X51" s="106">
        <f t="shared" si="56"/>
        <v>0</v>
      </c>
      <c r="Y51" s="30"/>
      <c r="Z51" s="30"/>
      <c r="AA51" s="30"/>
      <c r="AB51" s="30"/>
      <c r="AC51" s="30"/>
      <c r="AD51" s="30"/>
      <c r="AE51" s="30"/>
      <c r="AF51" s="115">
        <f t="shared" si="47"/>
        <v>180</v>
      </c>
      <c r="AG51" s="30"/>
      <c r="AH51" s="30"/>
      <c r="AI51" s="30"/>
      <c r="AJ51" s="30">
        <v>180</v>
      </c>
      <c r="AK51" s="30"/>
      <c r="AL51" s="30"/>
      <c r="AM51" s="30"/>
      <c r="AN51" s="10">
        <f t="shared" si="57"/>
        <v>0</v>
      </c>
      <c r="AO51" s="25"/>
      <c r="AP51" s="30"/>
      <c r="AQ51" s="30"/>
      <c r="AR51" s="30"/>
      <c r="AS51" s="30"/>
      <c r="AT51" s="30"/>
      <c r="AU51" s="30"/>
      <c r="AV51" s="10">
        <f t="shared" si="58"/>
        <v>0</v>
      </c>
      <c r="AW51" s="30"/>
      <c r="AX51" s="30"/>
      <c r="AY51" s="30"/>
      <c r="AZ51" s="30"/>
      <c r="BA51" s="30"/>
      <c r="BB51" s="30"/>
    </row>
    <row r="52" spans="1:54" ht="24" customHeight="1">
      <c r="A52" s="69" t="s">
        <v>62</v>
      </c>
      <c r="B52" s="69" t="s">
        <v>63</v>
      </c>
      <c r="C52" s="43">
        <v>8</v>
      </c>
      <c r="D52" s="43"/>
      <c r="E52" s="44">
        <v>144</v>
      </c>
      <c r="F52" s="44"/>
      <c r="G52" s="43">
        <v>144</v>
      </c>
      <c r="H52" s="10">
        <f t="shared" si="54"/>
        <v>0</v>
      </c>
      <c r="I52" s="31"/>
      <c r="J52" s="31"/>
      <c r="K52" s="31"/>
      <c r="L52" s="31"/>
      <c r="M52" s="31"/>
      <c r="N52" s="31"/>
      <c r="O52" s="31"/>
      <c r="P52" s="10">
        <f t="shared" si="55"/>
        <v>0</v>
      </c>
      <c r="Q52" s="31"/>
      <c r="R52" s="31"/>
      <c r="S52" s="30"/>
      <c r="T52" s="30"/>
      <c r="U52" s="30"/>
      <c r="V52" s="30"/>
      <c r="W52" s="30"/>
      <c r="X52" s="106">
        <f t="shared" si="56"/>
        <v>0</v>
      </c>
      <c r="Y52" s="30"/>
      <c r="Z52" s="30"/>
      <c r="AA52" s="30"/>
      <c r="AB52" s="30"/>
      <c r="AC52" s="30"/>
      <c r="AD52" s="30"/>
      <c r="AE52" s="30"/>
      <c r="AF52" s="115">
        <f t="shared" si="47"/>
        <v>0</v>
      </c>
      <c r="AG52" s="30"/>
      <c r="AH52" s="30"/>
      <c r="AI52" s="30"/>
      <c r="AJ52" s="30"/>
      <c r="AK52" s="30"/>
      <c r="AL52" s="30"/>
      <c r="AM52" s="30"/>
      <c r="AN52" s="10">
        <f t="shared" si="57"/>
        <v>0</v>
      </c>
      <c r="AO52" s="30"/>
      <c r="AP52" s="30"/>
      <c r="AQ52" s="30"/>
      <c r="AR52" s="30"/>
      <c r="AS52" s="30"/>
      <c r="AT52" s="30"/>
      <c r="AU52" s="30"/>
      <c r="AV52" s="10">
        <f t="shared" si="58"/>
        <v>0</v>
      </c>
      <c r="AW52" s="30"/>
      <c r="AX52" s="30"/>
      <c r="AY52" s="30"/>
      <c r="AZ52" s="30"/>
      <c r="BA52" s="25"/>
      <c r="BB52" s="30"/>
    </row>
    <row r="53" spans="1:54" ht="24" customHeight="1">
      <c r="A53" s="42"/>
      <c r="B53" s="62" t="s">
        <v>64</v>
      </c>
      <c r="C53" s="43"/>
      <c r="D53" s="43"/>
      <c r="E53" s="44">
        <f t="shared" si="33"/>
        <v>180</v>
      </c>
      <c r="F53" s="44"/>
      <c r="G53" s="44">
        <v>180</v>
      </c>
      <c r="H53" s="10">
        <f t="shared" si="54"/>
        <v>0</v>
      </c>
      <c r="I53" s="31"/>
      <c r="J53" s="31"/>
      <c r="K53" s="31"/>
      <c r="L53" s="31"/>
      <c r="M53" s="31"/>
      <c r="N53" s="31"/>
      <c r="O53" s="31"/>
      <c r="P53" s="10">
        <f t="shared" si="55"/>
        <v>0</v>
      </c>
      <c r="Q53" s="31"/>
      <c r="R53" s="31"/>
      <c r="S53" s="30"/>
      <c r="T53" s="30"/>
      <c r="U53" s="30"/>
      <c r="V53" s="30"/>
      <c r="W53" s="30"/>
      <c r="X53" s="106">
        <f t="shared" si="56"/>
        <v>0</v>
      </c>
      <c r="Y53" s="30"/>
      <c r="Z53" s="30"/>
      <c r="AA53" s="30"/>
      <c r="AB53" s="30"/>
      <c r="AC53" s="30"/>
      <c r="AD53" s="30"/>
      <c r="AE53" s="30"/>
      <c r="AF53" s="115">
        <f t="shared" si="47"/>
        <v>0</v>
      </c>
      <c r="AG53" s="30"/>
      <c r="AH53" s="30"/>
      <c r="AI53" s="30"/>
      <c r="AJ53" s="31"/>
      <c r="AK53" s="31"/>
      <c r="AL53" s="31"/>
      <c r="AM53" s="30"/>
      <c r="AN53" s="10">
        <f t="shared" si="57"/>
        <v>0</v>
      </c>
      <c r="AO53" s="30"/>
      <c r="AP53" s="30"/>
      <c r="AQ53" s="30"/>
      <c r="AR53" s="30"/>
      <c r="AS53" s="30"/>
      <c r="AT53" s="30"/>
      <c r="AU53" s="30"/>
      <c r="AV53" s="10">
        <f t="shared" si="58"/>
        <v>0</v>
      </c>
      <c r="AW53" s="30"/>
      <c r="AX53" s="30"/>
      <c r="AY53" s="30"/>
      <c r="AZ53" s="30"/>
      <c r="BA53" s="30"/>
      <c r="BB53" s="30"/>
    </row>
    <row r="54" spans="1:54" ht="32.25" customHeight="1">
      <c r="A54" s="42"/>
      <c r="B54" s="62" t="s">
        <v>65</v>
      </c>
      <c r="C54" s="43"/>
      <c r="D54" s="43"/>
      <c r="E54" s="43"/>
      <c r="F54" s="44"/>
      <c r="G54" s="43"/>
      <c r="H54" s="10">
        <f t="shared" si="54"/>
        <v>0</v>
      </c>
      <c r="I54" s="31"/>
      <c r="J54" s="31"/>
      <c r="K54" s="31"/>
      <c r="L54" s="31"/>
      <c r="M54" s="31"/>
      <c r="N54" s="31"/>
      <c r="O54" s="31"/>
      <c r="P54" s="10">
        <f t="shared" si="55"/>
        <v>0</v>
      </c>
      <c r="Q54" s="31"/>
      <c r="R54" s="31"/>
      <c r="S54" s="30"/>
      <c r="T54" s="30"/>
      <c r="U54" s="30"/>
      <c r="V54" s="30"/>
      <c r="W54" s="30"/>
      <c r="X54" s="106">
        <f t="shared" si="56"/>
        <v>0</v>
      </c>
      <c r="Y54" s="30"/>
      <c r="Z54" s="30"/>
      <c r="AA54" s="30"/>
      <c r="AB54" s="30"/>
      <c r="AC54" s="30"/>
      <c r="AD54" s="30"/>
      <c r="AE54" s="30"/>
      <c r="AF54" s="115">
        <f t="shared" si="47"/>
        <v>0</v>
      </c>
      <c r="AG54" s="30"/>
      <c r="AH54" s="30"/>
      <c r="AI54" s="30"/>
      <c r="AJ54" s="31"/>
      <c r="AK54" s="31"/>
      <c r="AL54" s="31"/>
      <c r="AM54" s="30"/>
      <c r="AN54" s="10">
        <f t="shared" si="57"/>
        <v>0</v>
      </c>
      <c r="AO54" s="30"/>
      <c r="AP54" s="30"/>
      <c r="AQ54" s="30"/>
      <c r="AR54" s="30"/>
      <c r="AS54" s="30"/>
      <c r="AT54" s="30"/>
      <c r="AU54" s="30"/>
      <c r="AV54" s="10">
        <f t="shared" si="58"/>
        <v>0</v>
      </c>
      <c r="AW54" s="30"/>
      <c r="AX54" s="30"/>
      <c r="AY54" s="30"/>
      <c r="AZ54" s="30"/>
      <c r="BA54" s="30"/>
      <c r="BB54" s="30"/>
    </row>
    <row r="55" spans="1:54" ht="23.25" customHeight="1">
      <c r="A55" s="62" t="s">
        <v>66</v>
      </c>
      <c r="B55" s="62" t="s">
        <v>24</v>
      </c>
      <c r="C55" s="43"/>
      <c r="D55" s="43"/>
      <c r="E55" s="43"/>
      <c r="F55" s="44">
        <v>216</v>
      </c>
      <c r="G55" s="43">
        <v>216</v>
      </c>
      <c r="H55" s="10">
        <f t="shared" si="54"/>
        <v>0</v>
      </c>
      <c r="I55" s="31"/>
      <c r="J55" s="31"/>
      <c r="K55" s="31"/>
      <c r="L55" s="31"/>
      <c r="M55" s="31"/>
      <c r="N55" s="31"/>
      <c r="O55" s="31"/>
      <c r="P55" s="10">
        <f t="shared" si="55"/>
        <v>0</v>
      </c>
      <c r="Q55" s="31"/>
      <c r="R55" s="31"/>
      <c r="S55" s="30"/>
      <c r="T55" s="30"/>
      <c r="U55" s="30"/>
      <c r="V55" s="30"/>
      <c r="W55" s="30"/>
      <c r="X55" s="106">
        <f t="shared" si="56"/>
        <v>0</v>
      </c>
      <c r="Y55" s="30"/>
      <c r="Z55" s="30"/>
      <c r="AA55" s="30"/>
      <c r="AB55" s="30"/>
      <c r="AC55" s="30"/>
      <c r="AD55" s="30"/>
      <c r="AE55" s="30"/>
      <c r="AF55" s="115">
        <f t="shared" si="47"/>
        <v>0</v>
      </c>
      <c r="AG55" s="30"/>
      <c r="AH55" s="30"/>
      <c r="AI55" s="30"/>
      <c r="AJ55" s="31"/>
      <c r="AK55" s="31"/>
      <c r="AL55" s="31"/>
      <c r="AM55" s="30"/>
      <c r="AN55" s="10">
        <f t="shared" si="57"/>
        <v>0</v>
      </c>
      <c r="AO55" s="30"/>
      <c r="AP55" s="30"/>
      <c r="AQ55" s="30"/>
      <c r="AR55" s="30"/>
      <c r="AS55" s="30"/>
      <c r="AT55" s="30"/>
      <c r="AU55" s="30"/>
      <c r="AV55" s="10">
        <f t="shared" si="58"/>
        <v>0</v>
      </c>
      <c r="AW55" s="30"/>
      <c r="AX55" s="30"/>
      <c r="AY55" s="30"/>
      <c r="AZ55" s="30"/>
      <c r="BA55" s="30"/>
      <c r="BB55" s="30"/>
    </row>
    <row r="56" spans="1:54" ht="21.75" customHeight="1">
      <c r="A56" s="199" t="s">
        <v>25</v>
      </c>
      <c r="B56" s="200"/>
      <c r="C56" s="90"/>
      <c r="D56" s="90"/>
      <c r="E56" s="91">
        <f>SUM(E9,E15,E19,E31,E52,E53)</f>
        <v>1296</v>
      </c>
      <c r="F56" s="91">
        <f>SUM(F55,F53,F52,F48,F44,F40,F32,F19,F15,F9)</f>
        <v>3168</v>
      </c>
      <c r="G56" s="91">
        <f>SUM(G55,G53,G52,G31,G19,G15,G9)</f>
        <v>4464</v>
      </c>
      <c r="H56" s="72">
        <f aca="true" t="shared" si="59" ref="H56:P56">SUM(H9,H15,H19,H31)</f>
        <v>576</v>
      </c>
      <c r="I56" s="72">
        <f t="shared" si="59"/>
        <v>248</v>
      </c>
      <c r="J56" s="72">
        <f t="shared" si="59"/>
        <v>0</v>
      </c>
      <c r="K56" s="72">
        <f t="shared" si="59"/>
        <v>10</v>
      </c>
      <c r="L56" s="72">
        <f t="shared" si="59"/>
        <v>280</v>
      </c>
      <c r="M56" s="72">
        <f t="shared" si="59"/>
        <v>0</v>
      </c>
      <c r="N56" s="72">
        <f t="shared" si="59"/>
        <v>4</v>
      </c>
      <c r="O56" s="72">
        <f t="shared" si="59"/>
        <v>34</v>
      </c>
      <c r="P56" s="72">
        <f t="shared" si="59"/>
        <v>828</v>
      </c>
      <c r="Q56" s="72">
        <f aca="true" t="shared" si="60" ref="Q56:W56">SUM(Q9,Q15,Q19,Q31)</f>
        <v>446</v>
      </c>
      <c r="R56" s="72">
        <f t="shared" si="60"/>
        <v>0</v>
      </c>
      <c r="S56" s="72">
        <f t="shared" si="60"/>
        <v>0</v>
      </c>
      <c r="T56" s="72">
        <f t="shared" si="60"/>
        <v>332</v>
      </c>
      <c r="U56" s="72">
        <f t="shared" si="60"/>
        <v>0</v>
      </c>
      <c r="V56" s="72">
        <f t="shared" si="60"/>
        <v>4</v>
      </c>
      <c r="W56" s="72">
        <f t="shared" si="60"/>
        <v>46</v>
      </c>
      <c r="X56" s="91">
        <f>SUM(X9,X15,X19,X31)</f>
        <v>576</v>
      </c>
      <c r="Y56" s="91">
        <f aca="true" t="shared" si="61" ref="Y56:AE56">SUM(Y9,Y15,Y19,Y31)</f>
        <v>256</v>
      </c>
      <c r="Z56" s="91">
        <f t="shared" si="61"/>
        <v>0</v>
      </c>
      <c r="AA56" s="91">
        <f t="shared" si="61"/>
        <v>0</v>
      </c>
      <c r="AB56" s="91">
        <f t="shared" si="61"/>
        <v>282</v>
      </c>
      <c r="AC56" s="91">
        <f t="shared" si="61"/>
        <v>0</v>
      </c>
      <c r="AD56" s="91">
        <f t="shared" si="61"/>
        <v>4</v>
      </c>
      <c r="AE56" s="91">
        <f t="shared" si="61"/>
        <v>34</v>
      </c>
      <c r="AF56" s="91">
        <f>SUM(AF9,AF15,AF19,AF31)</f>
        <v>832</v>
      </c>
      <c r="AG56" s="91">
        <f aca="true" t="shared" si="62" ref="AG56:AM56">SUM(AG9,AG15,AG19,AG31)</f>
        <v>218</v>
      </c>
      <c r="AH56" s="91">
        <f t="shared" si="62"/>
        <v>0</v>
      </c>
      <c r="AI56" s="91">
        <f t="shared" si="62"/>
        <v>0</v>
      </c>
      <c r="AJ56" s="91">
        <f t="shared" si="62"/>
        <v>534</v>
      </c>
      <c r="AK56" s="91">
        <f t="shared" si="62"/>
        <v>30</v>
      </c>
      <c r="AL56" s="91">
        <f t="shared" si="62"/>
        <v>18</v>
      </c>
      <c r="AM56" s="91">
        <f t="shared" si="62"/>
        <v>32</v>
      </c>
      <c r="AN56" s="72">
        <f>SUM(AN9,AN15,AN19,AN31)</f>
        <v>612</v>
      </c>
      <c r="AO56" s="72">
        <f aca="true" t="shared" si="63" ref="AO56:AU56">SUM(AO9,AO15,AO19,AO31)</f>
        <v>286</v>
      </c>
      <c r="AP56" s="72">
        <f t="shared" si="63"/>
        <v>0</v>
      </c>
      <c r="AQ56" s="72">
        <f t="shared" si="63"/>
        <v>0</v>
      </c>
      <c r="AR56" s="72">
        <f t="shared" si="63"/>
        <v>216</v>
      </c>
      <c r="AS56" s="72">
        <f t="shared" si="63"/>
        <v>50</v>
      </c>
      <c r="AT56" s="72">
        <f t="shared" si="63"/>
        <v>26</v>
      </c>
      <c r="AU56" s="72">
        <f t="shared" si="63"/>
        <v>34</v>
      </c>
      <c r="AV56" s="72">
        <f>SUM(AV9,AV15,AV19,AV31)</f>
        <v>468</v>
      </c>
      <c r="AW56" s="72">
        <f aca="true" t="shared" si="64" ref="AW56:BB56">SUM(AW9,AW15,AW19,AW31)</f>
        <v>0</v>
      </c>
      <c r="AX56" s="72">
        <f t="shared" si="64"/>
        <v>0</v>
      </c>
      <c r="AY56" s="72">
        <f t="shared" si="64"/>
        <v>0</v>
      </c>
      <c r="AZ56" s="72">
        <f t="shared" si="64"/>
        <v>396</v>
      </c>
      <c r="BA56" s="72">
        <f t="shared" si="64"/>
        <v>0</v>
      </c>
      <c r="BB56" s="72">
        <f t="shared" si="64"/>
        <v>0</v>
      </c>
    </row>
    <row r="57" spans="1:54" ht="11.25" customHeight="1" hidden="1">
      <c r="A57" s="49"/>
      <c r="B57" s="50" t="s">
        <v>69</v>
      </c>
      <c r="C57" s="50"/>
      <c r="D57" s="50"/>
      <c r="E57" s="50"/>
      <c r="F57" s="35"/>
      <c r="G57" s="32"/>
      <c r="H57" s="8"/>
      <c r="I57" s="7">
        <f>I56+J56+K56+L56+O56+N56</f>
        <v>576</v>
      </c>
      <c r="J57" s="7"/>
      <c r="K57" s="7"/>
      <c r="L57" s="7"/>
      <c r="M57" s="7"/>
      <c r="N57" s="7"/>
      <c r="O57" s="7"/>
      <c r="P57" s="7"/>
      <c r="Q57" s="7">
        <f>Q56+R56+S56+T56+W56+V56</f>
        <v>828</v>
      </c>
      <c r="R57" s="7"/>
      <c r="S57" s="7"/>
      <c r="T57" s="7"/>
      <c r="U57" s="7"/>
      <c r="V57" s="7"/>
      <c r="W57" s="7"/>
      <c r="X57" s="108"/>
      <c r="Y57" s="108">
        <f>Y56+Z56+AA56+AB56+AE56+AD56+AC56</f>
        <v>576</v>
      </c>
      <c r="Z57" s="108"/>
      <c r="AA57" s="108"/>
      <c r="AB57" s="108"/>
      <c r="AC57" s="108"/>
      <c r="AD57" s="108"/>
      <c r="AE57" s="108"/>
      <c r="AF57" s="116"/>
      <c r="AG57" s="108">
        <f>AG56+AH56+AI56+AJ56+AM56+AK56+AL56</f>
        <v>832</v>
      </c>
      <c r="AH57" s="108"/>
      <c r="AI57" s="108"/>
      <c r="AJ57" s="108"/>
      <c r="AK57" s="108"/>
      <c r="AL57" s="108"/>
      <c r="AM57" s="108"/>
      <c r="AN57" s="7"/>
      <c r="AO57" s="7">
        <f>AO56+AP56+AQ56+AR56+AU56+AS56+AT56</f>
        <v>612</v>
      </c>
      <c r="AP57" s="7"/>
      <c r="AQ57" s="7"/>
      <c r="AR57" s="7"/>
      <c r="AS57" s="7"/>
      <c r="AT57" s="7"/>
      <c r="AU57" s="7"/>
      <c r="AV57" s="7"/>
      <c r="AW57" s="7">
        <f>AW56+AX56+AY56+AZ56+BB56+BA56</f>
        <v>396</v>
      </c>
      <c r="AX57" s="7"/>
      <c r="AY57" s="7"/>
      <c r="AZ57" s="7"/>
      <c r="BA57" s="7"/>
      <c r="BB57" s="7"/>
    </row>
    <row r="58" spans="1:54" ht="18" customHeight="1" hidden="1">
      <c r="A58" s="217"/>
      <c r="B58" s="218"/>
      <c r="C58" s="218"/>
      <c r="D58" s="218"/>
      <c r="E58" s="218"/>
      <c r="F58" s="218"/>
      <c r="G58" s="40"/>
      <c r="H58" s="51"/>
      <c r="I58" s="52">
        <f>J5*36</f>
        <v>612</v>
      </c>
      <c r="J58" s="52"/>
      <c r="K58" s="52"/>
      <c r="L58" s="52"/>
      <c r="M58" s="52"/>
      <c r="N58" s="52"/>
      <c r="O58" s="52"/>
      <c r="P58" s="53"/>
      <c r="Q58" s="52">
        <f>R5*36</f>
        <v>828</v>
      </c>
      <c r="R58" s="36"/>
      <c r="S58" s="36"/>
      <c r="T58" s="36"/>
      <c r="U58" s="36"/>
      <c r="V58" s="36"/>
      <c r="W58" s="36"/>
      <c r="X58" s="109"/>
      <c r="Y58" s="109">
        <f>Z5*36</f>
        <v>324</v>
      </c>
      <c r="Z58" s="109"/>
      <c r="AA58" s="109"/>
      <c r="AB58" s="109"/>
      <c r="AC58" s="109"/>
      <c r="AD58" s="109"/>
      <c r="AE58" s="109"/>
      <c r="AF58" s="11"/>
      <c r="AG58" s="109">
        <f>AH5*36</f>
        <v>450</v>
      </c>
      <c r="AH58" s="109"/>
      <c r="AI58" s="109"/>
      <c r="AJ58" s="109"/>
      <c r="AK58" s="109"/>
      <c r="AL58" s="109"/>
      <c r="AM58" s="109"/>
      <c r="AN58" s="11"/>
      <c r="AO58" s="41">
        <f>AP5*36</f>
        <v>594</v>
      </c>
      <c r="AP58" s="41"/>
      <c r="AQ58" s="41"/>
      <c r="AR58" s="41"/>
      <c r="AS58" s="41"/>
      <c r="AT58" s="41"/>
      <c r="AU58" s="41"/>
      <c r="AV58" s="11"/>
      <c r="AW58" s="41">
        <f>AX5*36</f>
        <v>180</v>
      </c>
      <c r="AX58" s="41"/>
      <c r="AY58" s="41"/>
      <c r="AZ58" s="41"/>
      <c r="BA58" s="41"/>
      <c r="BB58" s="41"/>
    </row>
    <row r="59" spans="1:54" ht="25.5" customHeight="1">
      <c r="A59" s="219" t="s">
        <v>15</v>
      </c>
      <c r="B59" s="220"/>
      <c r="C59" s="46"/>
      <c r="D59" s="46"/>
      <c r="E59" s="46"/>
      <c r="F59" s="92" t="s">
        <v>26</v>
      </c>
      <c r="G59" s="9"/>
      <c r="H59" s="74">
        <v>10</v>
      </c>
      <c r="I59" s="75"/>
      <c r="J59" s="76"/>
      <c r="K59" s="76"/>
      <c r="L59" s="76"/>
      <c r="M59" s="76"/>
      <c r="N59" s="76"/>
      <c r="O59" s="76"/>
      <c r="P59" s="74">
        <v>9</v>
      </c>
      <c r="Q59" s="77"/>
      <c r="R59" s="78"/>
      <c r="S59" s="78"/>
      <c r="T59" s="78"/>
      <c r="U59" s="78"/>
      <c r="V59" s="78"/>
      <c r="W59" s="78"/>
      <c r="X59" s="110">
        <v>8</v>
      </c>
      <c r="Y59" s="110"/>
      <c r="Z59" s="110"/>
      <c r="AA59" s="110"/>
      <c r="AB59" s="110"/>
      <c r="AC59" s="110"/>
      <c r="AD59" s="110"/>
      <c r="AE59" s="110"/>
      <c r="AF59" s="74">
        <v>8</v>
      </c>
      <c r="AG59" s="110"/>
      <c r="AH59" s="110"/>
      <c r="AI59" s="110"/>
      <c r="AJ59" s="110"/>
      <c r="AK59" s="110"/>
      <c r="AL59" s="110"/>
      <c r="AM59" s="110"/>
      <c r="AN59" s="74">
        <v>8</v>
      </c>
      <c r="AO59" s="80"/>
      <c r="AP59" s="80"/>
      <c r="AQ59" s="80"/>
      <c r="AR59" s="80"/>
      <c r="AS59" s="80"/>
      <c r="AT59" s="80"/>
      <c r="AU59" s="80"/>
      <c r="AV59" s="74">
        <v>0</v>
      </c>
      <c r="AW59" s="81"/>
      <c r="AX59" s="81"/>
      <c r="AY59" s="81"/>
      <c r="AZ59" s="81"/>
      <c r="BA59" s="81"/>
      <c r="BB59" s="81"/>
    </row>
    <row r="60" spans="1:54" ht="24" customHeight="1">
      <c r="A60" s="221"/>
      <c r="B60" s="222"/>
      <c r="C60" s="22"/>
      <c r="D60" s="22"/>
      <c r="E60" s="22"/>
      <c r="F60" s="93" t="s">
        <v>27</v>
      </c>
      <c r="G60" s="37"/>
      <c r="H60" s="74">
        <v>0</v>
      </c>
      <c r="I60" s="75"/>
      <c r="J60" s="75"/>
      <c r="K60" s="75"/>
      <c r="L60" s="75"/>
      <c r="M60" s="75"/>
      <c r="N60" s="75"/>
      <c r="O60" s="75"/>
      <c r="P60" s="74">
        <v>0</v>
      </c>
      <c r="Q60" s="82"/>
      <c r="R60" s="81"/>
      <c r="S60" s="81"/>
      <c r="T60" s="78"/>
      <c r="U60" s="78"/>
      <c r="V60" s="78"/>
      <c r="W60" s="78"/>
      <c r="X60" s="111">
        <v>0</v>
      </c>
      <c r="Y60" s="110"/>
      <c r="Z60" s="110"/>
      <c r="AA60" s="110"/>
      <c r="AB60" s="110"/>
      <c r="AC60" s="110"/>
      <c r="AD60" s="110"/>
      <c r="AE60" s="110"/>
      <c r="AF60" s="83">
        <v>144</v>
      </c>
      <c r="AG60" s="110"/>
      <c r="AH60" s="110"/>
      <c r="AI60" s="110"/>
      <c r="AJ60" s="110"/>
      <c r="AK60" s="110"/>
      <c r="AL60" s="110"/>
      <c r="AM60" s="110"/>
      <c r="AN60" s="83">
        <v>36</v>
      </c>
      <c r="AO60" s="79"/>
      <c r="AP60" s="79"/>
      <c r="AQ60" s="79"/>
      <c r="AR60" s="79"/>
      <c r="AS60" s="79"/>
      <c r="AT60" s="79"/>
      <c r="AU60" s="79"/>
      <c r="AV60" s="83">
        <v>108</v>
      </c>
      <c r="AW60" s="78"/>
      <c r="AX60" s="78"/>
      <c r="AY60" s="78"/>
      <c r="AZ60" s="78"/>
      <c r="BA60" s="78"/>
      <c r="BB60" s="78"/>
    </row>
    <row r="61" spans="1:54" ht="24" customHeight="1">
      <c r="A61" s="221"/>
      <c r="B61" s="222"/>
      <c r="C61" s="37"/>
      <c r="D61" s="37"/>
      <c r="E61" s="37"/>
      <c r="F61" s="93" t="s">
        <v>28</v>
      </c>
      <c r="G61" s="37"/>
      <c r="H61" s="74">
        <v>0</v>
      </c>
      <c r="I61" s="75"/>
      <c r="J61" s="75"/>
      <c r="K61" s="75"/>
      <c r="L61" s="75"/>
      <c r="M61" s="75"/>
      <c r="N61" s="75"/>
      <c r="O61" s="75"/>
      <c r="P61" s="74">
        <v>0</v>
      </c>
      <c r="Q61" s="82"/>
      <c r="R61" s="81"/>
      <c r="S61" s="81"/>
      <c r="T61" s="84"/>
      <c r="U61" s="84"/>
      <c r="V61" s="84"/>
      <c r="W61" s="84"/>
      <c r="X61" s="112">
        <v>0</v>
      </c>
      <c r="Y61" s="112"/>
      <c r="Z61" s="112"/>
      <c r="AA61" s="112"/>
      <c r="AB61" s="112"/>
      <c r="AC61" s="112"/>
      <c r="AD61" s="112"/>
      <c r="AE61" s="112"/>
      <c r="AF61" s="85">
        <v>180</v>
      </c>
      <c r="AG61" s="112"/>
      <c r="AH61" s="112"/>
      <c r="AI61" s="112"/>
      <c r="AJ61" s="112"/>
      <c r="AK61" s="112"/>
      <c r="AL61" s="112"/>
      <c r="AM61" s="112"/>
      <c r="AN61" s="83">
        <v>0</v>
      </c>
      <c r="AO61" s="86"/>
      <c r="AP61" s="86"/>
      <c r="AQ61" s="86"/>
      <c r="AR61" s="86"/>
      <c r="AS61" s="86"/>
      <c r="AT61" s="86"/>
      <c r="AU61" s="86"/>
      <c r="AV61" s="85">
        <v>360</v>
      </c>
      <c r="AW61" s="84"/>
      <c r="AX61" s="84"/>
      <c r="AY61" s="84"/>
      <c r="AZ61" s="84"/>
      <c r="BA61" s="84"/>
      <c r="BB61" s="84"/>
    </row>
    <row r="62" spans="1:54" ht="15">
      <c r="A62" s="221"/>
      <c r="B62" s="222"/>
      <c r="C62" s="37"/>
      <c r="D62" s="37"/>
      <c r="E62" s="37"/>
      <c r="F62" s="94" t="s">
        <v>29</v>
      </c>
      <c r="G62" s="12"/>
      <c r="H62" s="74">
        <v>2</v>
      </c>
      <c r="I62" s="75"/>
      <c r="J62" s="75"/>
      <c r="K62" s="75"/>
      <c r="L62" s="75"/>
      <c r="M62" s="75"/>
      <c r="N62" s="75"/>
      <c r="O62" s="75"/>
      <c r="P62" s="74">
        <v>2</v>
      </c>
      <c r="Q62" s="82"/>
      <c r="R62" s="81"/>
      <c r="S62" s="81"/>
      <c r="T62" s="78"/>
      <c r="U62" s="78"/>
      <c r="V62" s="78"/>
      <c r="W62" s="78"/>
      <c r="X62" s="111">
        <v>2</v>
      </c>
      <c r="Y62" s="110"/>
      <c r="Z62" s="110"/>
      <c r="AA62" s="110"/>
      <c r="AB62" s="110"/>
      <c r="AC62" s="110"/>
      <c r="AD62" s="110"/>
      <c r="AE62" s="110"/>
      <c r="AF62" s="83">
        <v>2</v>
      </c>
      <c r="AG62" s="110"/>
      <c r="AH62" s="110"/>
      <c r="AI62" s="110"/>
      <c r="AJ62" s="110"/>
      <c r="AK62" s="110"/>
      <c r="AL62" s="110"/>
      <c r="AM62" s="110"/>
      <c r="AN62" s="83">
        <v>0</v>
      </c>
      <c r="AO62" s="79"/>
      <c r="AP62" s="79"/>
      <c r="AQ62" s="79"/>
      <c r="AR62" s="79"/>
      <c r="AS62" s="79"/>
      <c r="AT62" s="79"/>
      <c r="AU62" s="79"/>
      <c r="AV62" s="83">
        <v>3</v>
      </c>
      <c r="AW62" s="78"/>
      <c r="AX62" s="78"/>
      <c r="AY62" s="78"/>
      <c r="AZ62" s="78"/>
      <c r="BA62" s="78"/>
      <c r="BB62" s="78"/>
    </row>
    <row r="63" spans="1:54" ht="15">
      <c r="A63" s="221"/>
      <c r="B63" s="222"/>
      <c r="C63" s="37"/>
      <c r="D63" s="37"/>
      <c r="E63" s="37"/>
      <c r="F63" s="36" t="s">
        <v>30</v>
      </c>
      <c r="G63" s="41"/>
      <c r="H63" s="74">
        <v>4</v>
      </c>
      <c r="I63" s="75"/>
      <c r="J63" s="75"/>
      <c r="K63" s="75"/>
      <c r="L63" s="75"/>
      <c r="M63" s="75"/>
      <c r="N63" s="75"/>
      <c r="O63" s="75"/>
      <c r="P63" s="74">
        <v>6</v>
      </c>
      <c r="Q63" s="82"/>
      <c r="R63" s="81"/>
      <c r="S63" s="81"/>
      <c r="T63" s="81"/>
      <c r="U63" s="81"/>
      <c r="V63" s="81"/>
      <c r="W63" s="81"/>
      <c r="X63" s="113">
        <v>3</v>
      </c>
      <c r="Y63" s="113"/>
      <c r="Z63" s="113"/>
      <c r="AA63" s="113"/>
      <c r="AB63" s="113"/>
      <c r="AC63" s="113"/>
      <c r="AD63" s="113"/>
      <c r="AE63" s="113"/>
      <c r="AF63" s="87">
        <v>7</v>
      </c>
      <c r="AG63" s="113"/>
      <c r="AH63" s="113"/>
      <c r="AI63" s="113"/>
      <c r="AJ63" s="113"/>
      <c r="AK63" s="113"/>
      <c r="AL63" s="113"/>
      <c r="AM63" s="113"/>
      <c r="AN63" s="87">
        <v>6</v>
      </c>
      <c r="AO63" s="80"/>
      <c r="AP63" s="80"/>
      <c r="AQ63" s="80"/>
      <c r="AR63" s="80"/>
      <c r="AS63" s="80"/>
      <c r="AT63" s="80"/>
      <c r="AU63" s="80"/>
      <c r="AV63" s="87">
        <v>4</v>
      </c>
      <c r="AW63" s="81"/>
      <c r="AX63" s="81"/>
      <c r="AY63" s="81"/>
      <c r="AZ63" s="81"/>
      <c r="BA63" s="81"/>
      <c r="BB63" s="81"/>
    </row>
    <row r="64" spans="1:54" ht="15">
      <c r="A64" s="223"/>
      <c r="B64" s="224"/>
      <c r="C64" s="37"/>
      <c r="D64" s="37"/>
      <c r="E64" s="37"/>
      <c r="F64" s="36" t="s">
        <v>31</v>
      </c>
      <c r="G64" s="41"/>
      <c r="H64" s="74">
        <v>0</v>
      </c>
      <c r="I64" s="75"/>
      <c r="J64" s="75"/>
      <c r="K64" s="75"/>
      <c r="L64" s="75"/>
      <c r="M64" s="75"/>
      <c r="N64" s="75"/>
      <c r="O64" s="75"/>
      <c r="P64" s="74">
        <v>0</v>
      </c>
      <c r="Q64" s="82"/>
      <c r="R64" s="81"/>
      <c r="S64" s="81"/>
      <c r="T64" s="81"/>
      <c r="U64" s="81"/>
      <c r="V64" s="81"/>
      <c r="W64" s="81"/>
      <c r="X64" s="113">
        <v>0</v>
      </c>
      <c r="Y64" s="113"/>
      <c r="Z64" s="113"/>
      <c r="AA64" s="113"/>
      <c r="AB64" s="113"/>
      <c r="AC64" s="113"/>
      <c r="AD64" s="113"/>
      <c r="AE64" s="113"/>
      <c r="AF64" s="87">
        <v>0</v>
      </c>
      <c r="AG64" s="113"/>
      <c r="AH64" s="113"/>
      <c r="AI64" s="113"/>
      <c r="AJ64" s="113"/>
      <c r="AK64" s="113"/>
      <c r="AL64" s="113"/>
      <c r="AM64" s="113"/>
      <c r="AN64" s="87">
        <v>0</v>
      </c>
      <c r="AO64" s="80"/>
      <c r="AP64" s="80"/>
      <c r="AQ64" s="80"/>
      <c r="AR64" s="80"/>
      <c r="AS64" s="80"/>
      <c r="AT64" s="80"/>
      <c r="AU64" s="80"/>
      <c r="AV64" s="87">
        <v>0</v>
      </c>
      <c r="AW64" s="81"/>
      <c r="AX64" s="81"/>
      <c r="AY64" s="81"/>
      <c r="AZ64" s="81"/>
      <c r="BA64" s="81"/>
      <c r="BB64" s="81"/>
    </row>
  </sheetData>
  <sheetProtection/>
  <mergeCells count="47">
    <mergeCell ref="A58:F58"/>
    <mergeCell ref="A59:B64"/>
    <mergeCell ref="AM6:AM8"/>
    <mergeCell ref="AG6:AL6"/>
    <mergeCell ref="AG7:AL7"/>
    <mergeCell ref="A2:A8"/>
    <mergeCell ref="B2:B8"/>
    <mergeCell ref="E2:E8"/>
    <mergeCell ref="C2:D7"/>
    <mergeCell ref="C38:C39"/>
    <mergeCell ref="C42:C43"/>
    <mergeCell ref="AF6:AF8"/>
    <mergeCell ref="AE6:AE8"/>
    <mergeCell ref="Y7:AD7"/>
    <mergeCell ref="AO6:AT6"/>
    <mergeCell ref="AO7:AT7"/>
    <mergeCell ref="X6:X8"/>
    <mergeCell ref="O6:O8"/>
    <mergeCell ref="I6:N6"/>
    <mergeCell ref="H6:H8"/>
    <mergeCell ref="A56:B56"/>
    <mergeCell ref="C46:C47"/>
    <mergeCell ref="I7:N7"/>
    <mergeCell ref="G2:G8"/>
    <mergeCell ref="C50:C51"/>
    <mergeCell ref="P4:W4"/>
    <mergeCell ref="P6:P8"/>
    <mergeCell ref="W6:W8"/>
    <mergeCell ref="Q6:V6"/>
    <mergeCell ref="Q7:V7"/>
    <mergeCell ref="AV6:AV8"/>
    <mergeCell ref="BB6:BB8"/>
    <mergeCell ref="Y6:AD6"/>
    <mergeCell ref="AN4:AU4"/>
    <mergeCell ref="AN6:AN8"/>
    <mergeCell ref="AU6:AU8"/>
    <mergeCell ref="AF4:AM4"/>
    <mergeCell ref="F2:F8"/>
    <mergeCell ref="H2:BB2"/>
    <mergeCell ref="H3:W3"/>
    <mergeCell ref="X3:AM3"/>
    <mergeCell ref="AN3:BB3"/>
    <mergeCell ref="H4:O4"/>
    <mergeCell ref="X4:AE4"/>
    <mergeCell ref="AW6:BA6"/>
    <mergeCell ref="AW7:BA7"/>
    <mergeCell ref="AV4:BB4"/>
  </mergeCells>
  <printOptions/>
  <pageMargins left="0.315277777777778" right="0.315277777777778" top="0.354166666666667" bottom="0.354166666666667" header="0.511805555555555" footer="0.51180555555555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2020-04-29T12:27:07Z</cp:lastPrinted>
  <dcterms:created xsi:type="dcterms:W3CDTF">2006-09-28T05:33:49Z</dcterms:created>
  <dcterms:modified xsi:type="dcterms:W3CDTF">2021-11-08T09:46:54Z</dcterms:modified>
  <cp:category/>
  <cp:version/>
  <cp:contentType/>
  <cp:contentStatus/>
</cp:coreProperties>
</file>